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1355" windowHeight="844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Лист1!$A$1:$AA$47</definedName>
  </definedNames>
  <calcPr calcId="124519"/>
</workbook>
</file>

<file path=xl/calcChain.xml><?xml version="1.0" encoding="utf-8"?>
<calcChain xmlns="http://schemas.openxmlformats.org/spreadsheetml/2006/main">
  <c r="V45" i="1"/>
  <c r="V44"/>
  <c r="V41"/>
  <c r="V37"/>
  <c r="V34"/>
  <c r="V33"/>
  <c r="S14" l="1"/>
  <c r="T46"/>
  <c r="P46"/>
  <c r="L46"/>
  <c r="H46"/>
  <c r="D46"/>
  <c r="V23"/>
  <c r="R23"/>
  <c r="N23"/>
  <c r="T35"/>
  <c r="T47" s="1"/>
  <c r="P35"/>
  <c r="P47" s="1"/>
  <c r="L35"/>
  <c r="L47" s="1"/>
  <c r="H35"/>
  <c r="H47" s="1"/>
  <c r="D35"/>
  <c r="V12"/>
  <c r="V24" s="1"/>
  <c r="R12"/>
  <c r="R24" s="1"/>
  <c r="N12"/>
  <c r="J23"/>
  <c r="J12"/>
  <c r="Q46"/>
  <c r="Q45"/>
  <c r="Q44"/>
  <c r="Q43"/>
  <c r="Q42"/>
  <c r="Q41"/>
  <c r="Q40"/>
  <c r="Q39"/>
  <c r="Q38"/>
  <c r="Q37"/>
  <c r="Q36"/>
  <c r="Q34"/>
  <c r="Q33"/>
  <c r="Q32"/>
  <c r="Q31"/>
  <c r="Q30"/>
  <c r="E22"/>
  <c r="E21"/>
  <c r="E20"/>
  <c r="E19"/>
  <c r="E18"/>
  <c r="E17"/>
  <c r="E16"/>
  <c r="E15"/>
  <c r="E14"/>
  <c r="E13"/>
  <c r="E11"/>
  <c r="E10"/>
  <c r="E9"/>
  <c r="E8"/>
  <c r="E7"/>
  <c r="S46"/>
  <c r="S35"/>
  <c r="O46"/>
  <c r="O35"/>
  <c r="Q35" s="1"/>
  <c r="K46"/>
  <c r="M46" s="1"/>
  <c r="K35"/>
  <c r="M35" s="1"/>
  <c r="G46"/>
  <c r="G35"/>
  <c r="I35" s="1"/>
  <c r="C46"/>
  <c r="C35"/>
  <c r="E35" s="1"/>
  <c r="U23"/>
  <c r="W23" s="1"/>
  <c r="U12"/>
  <c r="Q23"/>
  <c r="Q12"/>
  <c r="C23"/>
  <c r="C12"/>
  <c r="M23"/>
  <c r="M12"/>
  <c r="U46"/>
  <c r="U45"/>
  <c r="U44"/>
  <c r="U43"/>
  <c r="U42"/>
  <c r="U41"/>
  <c r="U40"/>
  <c r="U39"/>
  <c r="U38"/>
  <c r="U37"/>
  <c r="U36"/>
  <c r="U35"/>
  <c r="U34"/>
  <c r="U33"/>
  <c r="U32"/>
  <c r="U31"/>
  <c r="U30"/>
  <c r="M45"/>
  <c r="M44"/>
  <c r="M43"/>
  <c r="M42"/>
  <c r="M41"/>
  <c r="M40"/>
  <c r="M39"/>
  <c r="M38"/>
  <c r="M37"/>
  <c r="M36"/>
  <c r="M34"/>
  <c r="M33"/>
  <c r="M32"/>
  <c r="M31"/>
  <c r="M30"/>
  <c r="I46"/>
  <c r="I45"/>
  <c r="I44"/>
  <c r="I43"/>
  <c r="I42"/>
  <c r="I41"/>
  <c r="I40"/>
  <c r="I39"/>
  <c r="I38"/>
  <c r="I37"/>
  <c r="I36"/>
  <c r="I34"/>
  <c r="I33"/>
  <c r="I32"/>
  <c r="I31"/>
  <c r="I30"/>
  <c r="E45"/>
  <c r="E44"/>
  <c r="E43"/>
  <c r="E42"/>
  <c r="E41"/>
  <c r="E40"/>
  <c r="E39"/>
  <c r="E38"/>
  <c r="E37"/>
  <c r="E36"/>
  <c r="E34"/>
  <c r="E33"/>
  <c r="E32"/>
  <c r="E31"/>
  <c r="E30"/>
  <c r="W22"/>
  <c r="W21"/>
  <c r="W20"/>
  <c r="W19"/>
  <c r="W18"/>
  <c r="W17"/>
  <c r="W16"/>
  <c r="W15"/>
  <c r="W14"/>
  <c r="W13"/>
  <c r="W11"/>
  <c r="W10"/>
  <c r="W9"/>
  <c r="W8"/>
  <c r="W7"/>
  <c r="S22"/>
  <c r="S21"/>
  <c r="S20"/>
  <c r="S19"/>
  <c r="S18"/>
  <c r="S17"/>
  <c r="S16"/>
  <c r="S15"/>
  <c r="S13"/>
  <c r="S11"/>
  <c r="S10"/>
  <c r="S9"/>
  <c r="S8"/>
  <c r="S7"/>
  <c r="O23"/>
  <c r="O22"/>
  <c r="O21"/>
  <c r="O20"/>
  <c r="O19"/>
  <c r="O18"/>
  <c r="O17"/>
  <c r="O16"/>
  <c r="O15"/>
  <c r="O14"/>
  <c r="O13"/>
  <c r="O12"/>
  <c r="O11"/>
  <c r="O10"/>
  <c r="O9"/>
  <c r="O8"/>
  <c r="O7"/>
  <c r="K22"/>
  <c r="K21"/>
  <c r="K20"/>
  <c r="K19"/>
  <c r="K18"/>
  <c r="K17"/>
  <c r="K16"/>
  <c r="K15"/>
  <c r="K14"/>
  <c r="K13"/>
  <c r="K11"/>
  <c r="K10"/>
  <c r="K9"/>
  <c r="K8"/>
  <c r="S12" l="1"/>
  <c r="S23"/>
  <c r="E46"/>
  <c r="W12"/>
  <c r="J24"/>
  <c r="D47"/>
  <c r="E12"/>
  <c r="N24"/>
  <c r="C24"/>
  <c r="E23"/>
  <c r="E24" l="1"/>
  <c r="K7"/>
  <c r="R46" l="1"/>
  <c r="S47"/>
  <c r="U47" s="1"/>
  <c r="O47"/>
  <c r="Q47" s="1"/>
  <c r="K47"/>
  <c r="M47" s="1"/>
  <c r="G47"/>
  <c r="I47" s="1"/>
  <c r="C47"/>
  <c r="E47" s="1"/>
  <c r="U24"/>
  <c r="W24" s="1"/>
  <c r="Q24"/>
  <c r="S24" s="1"/>
  <c r="M24"/>
  <c r="I23"/>
  <c r="I12"/>
  <c r="D22"/>
  <c r="G22" s="1"/>
  <c r="D21"/>
  <c r="G21" s="1"/>
  <c r="D20"/>
  <c r="D19"/>
  <c r="D18"/>
  <c r="G18" s="1"/>
  <c r="D17"/>
  <c r="D16"/>
  <c r="D15"/>
  <c r="D14"/>
  <c r="G14" s="1"/>
  <c r="D13"/>
  <c r="D11"/>
  <c r="G11" s="1"/>
  <c r="D10"/>
  <c r="G10" s="1"/>
  <c r="D9"/>
  <c r="D7"/>
  <c r="D8"/>
  <c r="N46"/>
  <c r="N35"/>
  <c r="N47" s="1"/>
  <c r="J46"/>
  <c r="J35"/>
  <c r="J47" s="1"/>
  <c r="F46"/>
  <c r="B23" s="1"/>
  <c r="F35"/>
  <c r="F47" s="1"/>
  <c r="B47"/>
  <c r="B46"/>
  <c r="B35"/>
  <c r="T24"/>
  <c r="T23"/>
  <c r="T12"/>
  <c r="P24"/>
  <c r="P23"/>
  <c r="P12"/>
  <c r="L24"/>
  <c r="L23"/>
  <c r="L12"/>
  <c r="H23"/>
  <c r="H12"/>
  <c r="H24" s="1"/>
  <c r="R35"/>
  <c r="R47" s="1"/>
  <c r="B22"/>
  <c r="B21"/>
  <c r="F21" s="1"/>
  <c r="B20"/>
  <c r="B19"/>
  <c r="F19" s="1"/>
  <c r="B18"/>
  <c r="F18" s="1"/>
  <c r="B17"/>
  <c r="F17" s="1"/>
  <c r="B16"/>
  <c r="B15"/>
  <c r="F15" s="1"/>
  <c r="B14"/>
  <c r="F14" s="1"/>
  <c r="B13"/>
  <c r="F13" s="1"/>
  <c r="B11"/>
  <c r="B10"/>
  <c r="F10" s="1"/>
  <c r="B9"/>
  <c r="B8"/>
  <c r="B7"/>
  <c r="G17" l="1"/>
  <c r="V40"/>
  <c r="G20"/>
  <c r="V43"/>
  <c r="G16"/>
  <c r="V39"/>
  <c r="V42"/>
  <c r="G19"/>
  <c r="F9"/>
  <c r="G15"/>
  <c r="V38"/>
  <c r="G9"/>
  <c r="V32"/>
  <c r="G7"/>
  <c r="V30"/>
  <c r="G8"/>
  <c r="V31"/>
  <c r="G13"/>
  <c r="V36"/>
  <c r="F11"/>
  <c r="F20"/>
  <c r="K23"/>
  <c r="D23"/>
  <c r="F22"/>
  <c r="F16"/>
  <c r="I24"/>
  <c r="K24" s="1"/>
  <c r="K12"/>
  <c r="F7"/>
  <c r="F8"/>
  <c r="B24"/>
  <c r="O24"/>
  <c r="D12"/>
  <c r="B12"/>
  <c r="G12" l="1"/>
  <c r="V35"/>
  <c r="G23"/>
  <c r="V46"/>
  <c r="F23"/>
  <c r="D24"/>
  <c r="F12"/>
  <c r="G24" l="1"/>
  <c r="V47"/>
  <c r="F24"/>
</calcChain>
</file>

<file path=xl/sharedStrings.xml><?xml version="1.0" encoding="utf-8"?>
<sst xmlns="http://schemas.openxmlformats.org/spreadsheetml/2006/main" count="98" uniqueCount="48">
  <si>
    <t>План</t>
  </si>
  <si>
    <t>Факт</t>
  </si>
  <si>
    <t>Вал.тн.</t>
  </si>
  <si>
    <t>У-ть. ц/га</t>
  </si>
  <si>
    <t>СПК "Заря"</t>
  </si>
  <si>
    <t>СПК "Русское поле"</t>
  </si>
  <si>
    <t>Всего по с/х предпр.</t>
  </si>
  <si>
    <t xml:space="preserve">Всего по району </t>
  </si>
  <si>
    <t>КФХ Одров И.Н.</t>
  </si>
  <si>
    <t>КФХ Кочаков В.Н.</t>
  </si>
  <si>
    <t>Всего по КФХ</t>
  </si>
  <si>
    <t>Наименование хозяйств</t>
  </si>
  <si>
    <t>КФХ Максаков Н.С.</t>
  </si>
  <si>
    <t>ООО "Агро Вита"</t>
  </si>
  <si>
    <t>КХ Заречнев М.А.</t>
  </si>
  <si>
    <t>АО "Труд"</t>
  </si>
  <si>
    <t>КФХ Липов И.З.</t>
  </si>
  <si>
    <t>КФХ Старцева С.Н.</t>
  </si>
  <si>
    <t>КФХ  Десятков А.А.</t>
  </si>
  <si>
    <t>КФХ Лукин А.П.</t>
  </si>
  <si>
    <t>КФХ Зеленов Е.М.</t>
  </si>
  <si>
    <t>КФХ Заречнев С.М.</t>
  </si>
  <si>
    <t>План, га</t>
  </si>
  <si>
    <t>Скошено, га</t>
  </si>
  <si>
    <t>АО "Антипинское".</t>
  </si>
  <si>
    <t>АО "Антипинское"</t>
  </si>
  <si>
    <t>% уборки</t>
  </si>
  <si>
    <t>Урожайность ц/га</t>
  </si>
  <si>
    <t>по уборке урожая хозяйствами Тогульского района</t>
  </si>
  <si>
    <t>ОПЕРАТИВНАЯ СВОДКА</t>
  </si>
  <si>
    <t>ОВЕС</t>
  </si>
  <si>
    <t>ГРЕЧИХА</t>
  </si>
  <si>
    <t>ГОРОХ</t>
  </si>
  <si>
    <t>ЧЕЧЕВИЦА</t>
  </si>
  <si>
    <t>ОЗИМАЯ ПШЕНИЦА</t>
  </si>
  <si>
    <t>ОЗИМАЯ РОЖЬ</t>
  </si>
  <si>
    <t>ПШЕНИЦА ЯРОВАЯ</t>
  </si>
  <si>
    <t>ЯЧМЕНЬ ЯРОВОЙ</t>
  </si>
  <si>
    <t>ЗЕРНОВЫЕ ВСЕГО, га</t>
  </si>
  <si>
    <t>РАПС ЯРОВОЙ</t>
  </si>
  <si>
    <t>Валовый сбор.тн.</t>
  </si>
  <si>
    <t>Убрано факт, га</t>
  </si>
  <si>
    <t>ОСТАЛОСЬ К УБОРКЕ</t>
  </si>
  <si>
    <t>посев озим пшен 300 га</t>
  </si>
  <si>
    <t>посев озим пшен 320 га, рожь 280га</t>
  </si>
  <si>
    <t>посев озим пшен 40 га</t>
  </si>
  <si>
    <t>посев озим пшен 60 га</t>
  </si>
  <si>
    <t>на 26 сентября 2019 года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</si>
</sst>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2"/>
      <name val="Arial Cyr"/>
      <charset val="204"/>
    </font>
    <font>
      <b/>
      <sz val="18"/>
      <name val="Times New Roman"/>
      <family val="1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0"/>
      <name val="Times New Roman"/>
      <family val="1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14"/>
      <color theme="1"/>
      <name val="Arial Cyr"/>
      <charset val="204"/>
    </font>
    <font>
      <b/>
      <sz val="14"/>
      <color theme="1"/>
      <name val="Arial Cyr"/>
      <charset val="204"/>
    </font>
    <font>
      <sz val="16"/>
      <color theme="1"/>
      <name val="Arial Cyr"/>
      <charset val="204"/>
    </font>
    <font>
      <b/>
      <sz val="16"/>
      <color theme="1"/>
      <name val="Arial Cyr"/>
      <charset val="204"/>
    </font>
    <font>
      <sz val="16"/>
      <color theme="1"/>
      <name val="Arial"/>
      <family val="2"/>
      <charset val="204"/>
    </font>
    <font>
      <b/>
      <sz val="16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Fill="1"/>
    <xf numFmtId="0" fontId="0" fillId="0" borderId="0" xfId="0" applyFill="1"/>
    <xf numFmtId="0" fontId="1" fillId="0" borderId="0" xfId="0" applyFont="1" applyFill="1"/>
    <xf numFmtId="0" fontId="5" fillId="0" borderId="0" xfId="0" applyFont="1" applyFill="1"/>
    <xf numFmtId="0" fontId="5" fillId="0" borderId="0" xfId="0" applyFont="1" applyFill="1" applyAlignment="1"/>
    <xf numFmtId="0" fontId="4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textRotation="90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1" fontId="7" fillId="2" borderId="5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7" fillId="3" borderId="8" xfId="0" applyNumberFormat="1" applyFont="1" applyFill="1" applyBorder="1" applyAlignment="1">
      <alignment horizontal="center"/>
    </xf>
    <xf numFmtId="164" fontId="7" fillId="3" borderId="9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/>
    <xf numFmtId="0" fontId="7" fillId="2" borderId="1" xfId="0" applyFont="1" applyFill="1" applyBorder="1" applyAlignment="1"/>
    <xf numFmtId="1" fontId="7" fillId="3" borderId="7" xfId="0" applyNumberFormat="1" applyFont="1" applyFill="1" applyBorder="1" applyAlignment="1"/>
    <xf numFmtId="0" fontId="8" fillId="0" borderId="13" xfId="0" applyFont="1" applyBorder="1" applyAlignment="1">
      <alignment horizontal="center" vertical="center" wrapText="1"/>
    </xf>
    <xf numFmtId="1" fontId="8" fillId="4" borderId="5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 applyProtection="1">
      <alignment horizontal="center"/>
      <protection locked="0"/>
    </xf>
    <xf numFmtId="1" fontId="8" fillId="4" borderId="5" xfId="0" applyNumberFormat="1" applyFont="1" applyFill="1" applyBorder="1" applyAlignment="1"/>
    <xf numFmtId="0" fontId="8" fillId="4" borderId="1" xfId="0" applyFont="1" applyFill="1" applyBorder="1" applyAlignment="1"/>
    <xf numFmtId="0" fontId="8" fillId="4" borderId="1" xfId="0" applyFont="1" applyFill="1" applyBorder="1" applyAlignment="1">
      <alignment horizontal="center"/>
    </xf>
    <xf numFmtId="0" fontId="10" fillId="4" borderId="1" xfId="0" applyFont="1" applyFill="1" applyBorder="1" applyAlignment="1"/>
    <xf numFmtId="164" fontId="8" fillId="5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wrapText="1"/>
    </xf>
    <xf numFmtId="0" fontId="8" fillId="0" borderId="16" xfId="0" applyFont="1" applyFill="1" applyBorder="1"/>
    <xf numFmtId="0" fontId="7" fillId="2" borderId="16" xfId="0" applyFont="1" applyFill="1" applyBorder="1"/>
    <xf numFmtId="0" fontId="7" fillId="3" borderId="17" xfId="0" applyFont="1" applyFill="1" applyBorder="1" applyAlignment="1">
      <alignment horizontal="left"/>
    </xf>
    <xf numFmtId="164" fontId="8" fillId="5" borderId="6" xfId="0" applyNumberFormat="1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/>
    </xf>
    <xf numFmtId="164" fontId="7" fillId="3" borderId="6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164" fontId="8" fillId="3" borderId="6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164" fontId="7" fillId="3" borderId="8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" fontId="14" fillId="0" borderId="5" xfId="0" applyNumberFormat="1" applyFont="1" applyFill="1" applyBorder="1" applyAlignment="1"/>
    <xf numFmtId="0" fontId="14" fillId="0" borderId="1" xfId="0" applyFont="1" applyFill="1" applyBorder="1" applyAlignment="1"/>
    <xf numFmtId="0" fontId="14" fillId="0" borderId="1" xfId="0" applyFont="1" applyFill="1" applyBorder="1" applyAlignment="1">
      <alignment horizontal="center"/>
    </xf>
    <xf numFmtId="1" fontId="15" fillId="2" borderId="5" xfId="0" applyNumberFormat="1" applyFont="1" applyFill="1" applyBorder="1" applyAlignment="1"/>
    <xf numFmtId="0" fontId="15" fillId="2" borderId="1" xfId="0" applyFont="1" applyFill="1" applyBorder="1" applyAlignment="1"/>
    <xf numFmtId="1" fontId="15" fillId="2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/>
    <xf numFmtId="1" fontId="15" fillId="2" borderId="5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5" fillId="3" borderId="7" xfId="0" applyNumberFormat="1" applyFont="1" applyFill="1" applyBorder="1" applyAlignment="1"/>
    <xf numFmtId="1" fontId="15" fillId="3" borderId="8" xfId="0" applyNumberFormat="1" applyFont="1" applyFill="1" applyBorder="1" applyAlignment="1">
      <alignment horizontal="center"/>
    </xf>
    <xf numFmtId="164" fontId="14" fillId="5" borderId="6" xfId="0" applyNumberFormat="1" applyFont="1" applyFill="1" applyBorder="1" applyAlignment="1">
      <alignment horizontal="center"/>
    </xf>
    <xf numFmtId="164" fontId="15" fillId="2" borderId="6" xfId="0" applyNumberFormat="1" applyFont="1" applyFill="1" applyBorder="1" applyAlignment="1">
      <alignment horizontal="center"/>
    </xf>
    <xf numFmtId="164" fontId="14" fillId="2" borderId="6" xfId="0" applyNumberFormat="1" applyFont="1" applyFill="1" applyBorder="1" applyAlignment="1">
      <alignment horizontal="center"/>
    </xf>
    <xf numFmtId="164" fontId="14" fillId="3" borderId="9" xfId="0" applyNumberFormat="1" applyFont="1" applyFill="1" applyBorder="1" applyAlignment="1">
      <alignment horizontal="center"/>
    </xf>
    <xf numFmtId="0" fontId="14" fillId="0" borderId="22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textRotation="90"/>
    </xf>
    <xf numFmtId="0" fontId="0" fillId="0" borderId="29" xfId="0" applyFill="1" applyBorder="1" applyAlignment="1"/>
    <xf numFmtId="0" fontId="0" fillId="0" borderId="0" xfId="0" applyFill="1" applyAlignment="1"/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1" fontId="12" fillId="4" borderId="5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0" fillId="0" borderId="29" xfId="0" applyFill="1" applyBorder="1" applyAlignment="1">
      <alignment horizontal="left"/>
    </xf>
    <xf numFmtId="0" fontId="0" fillId="0" borderId="0" xfId="0" applyFill="1" applyAlignment="1">
      <alignment horizontal="left"/>
    </xf>
    <xf numFmtId="1" fontId="13" fillId="2" borderId="5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1" fontId="13" fillId="3" borderId="5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29"/>
  <sheetViews>
    <sheetView tabSelected="1" zoomScale="70" zoomScaleNormal="70" zoomScaleSheetLayoutView="50" workbookViewId="0">
      <selection activeCell="S7" sqref="S7"/>
    </sheetView>
  </sheetViews>
  <sheetFormatPr defaultRowHeight="12.75"/>
  <cols>
    <col min="1" max="1" width="34.5703125" customWidth="1"/>
    <col min="2" max="2" width="11" customWidth="1"/>
    <col min="3" max="3" width="10.140625" customWidth="1"/>
    <col min="4" max="5" width="10.42578125" customWidth="1"/>
    <col min="6" max="6" width="9" customWidth="1"/>
    <col min="7" max="7" width="11.5703125" customWidth="1"/>
    <col min="8" max="8" width="10.42578125" customWidth="1"/>
    <col min="9" max="9" width="10.140625" customWidth="1"/>
    <col min="10" max="10" width="11.28515625" customWidth="1"/>
    <col min="11" max="11" width="8.42578125" customWidth="1"/>
    <col min="12" max="12" width="10.42578125" customWidth="1"/>
    <col min="13" max="13" width="11" customWidth="1"/>
    <col min="14" max="14" width="10.85546875" customWidth="1"/>
    <col min="16" max="16" width="10.85546875" customWidth="1"/>
    <col min="17" max="17" width="11" customWidth="1"/>
    <col min="18" max="18" width="10.7109375" customWidth="1"/>
    <col min="22" max="22" width="10.28515625" customWidth="1"/>
    <col min="24" max="24" width="10.5703125" customWidth="1"/>
    <col min="27" max="27" width="11.42578125" customWidth="1"/>
  </cols>
  <sheetData>
    <row r="1" spans="1:24" ht="23.25" customHeight="1">
      <c r="A1" s="1"/>
      <c r="B1" s="1"/>
      <c r="C1" s="92" t="s">
        <v>29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53"/>
    </row>
    <row r="2" spans="1:24" ht="23.25" customHeight="1">
      <c r="A2" s="1"/>
      <c r="B2" s="1"/>
      <c r="C2" s="93" t="s">
        <v>28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54"/>
    </row>
    <row r="3" spans="1:24" ht="30.75" customHeight="1">
      <c r="A3" s="1"/>
      <c r="B3" s="1"/>
      <c r="C3" s="93" t="s">
        <v>47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54"/>
    </row>
    <row r="4" spans="1:24" ht="18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4" ht="18">
      <c r="A5" s="84" t="s">
        <v>11</v>
      </c>
      <c r="B5" s="86" t="s">
        <v>38</v>
      </c>
      <c r="C5" s="87"/>
      <c r="D5" s="87"/>
      <c r="E5" s="87"/>
      <c r="F5" s="87"/>
      <c r="G5" s="88"/>
      <c r="H5" s="89" t="s">
        <v>34</v>
      </c>
      <c r="I5" s="90"/>
      <c r="J5" s="90"/>
      <c r="K5" s="91"/>
      <c r="L5" s="86" t="s">
        <v>35</v>
      </c>
      <c r="M5" s="87"/>
      <c r="N5" s="87"/>
      <c r="O5" s="88"/>
      <c r="P5" s="86" t="s">
        <v>36</v>
      </c>
      <c r="Q5" s="87"/>
      <c r="R5" s="87"/>
      <c r="S5" s="88"/>
      <c r="T5" s="86" t="s">
        <v>37</v>
      </c>
      <c r="U5" s="87"/>
      <c r="V5" s="87"/>
      <c r="W5" s="88"/>
      <c r="X5" s="55"/>
    </row>
    <row r="6" spans="1:24" ht="146.25" customHeight="1">
      <c r="A6" s="85"/>
      <c r="B6" s="11" t="s">
        <v>22</v>
      </c>
      <c r="C6" s="11" t="s">
        <v>23</v>
      </c>
      <c r="D6" s="11" t="s">
        <v>41</v>
      </c>
      <c r="E6" s="79" t="s">
        <v>40</v>
      </c>
      <c r="F6" s="11" t="s">
        <v>26</v>
      </c>
      <c r="G6" s="78" t="s">
        <v>27</v>
      </c>
      <c r="H6" s="12" t="s">
        <v>0</v>
      </c>
      <c r="I6" s="13" t="s">
        <v>1</v>
      </c>
      <c r="J6" s="13" t="s">
        <v>2</v>
      </c>
      <c r="K6" s="14" t="s">
        <v>3</v>
      </c>
      <c r="L6" s="12" t="s">
        <v>0</v>
      </c>
      <c r="M6" s="13" t="s">
        <v>1</v>
      </c>
      <c r="N6" s="13" t="s">
        <v>2</v>
      </c>
      <c r="O6" s="14" t="s">
        <v>3</v>
      </c>
      <c r="P6" s="12" t="s">
        <v>0</v>
      </c>
      <c r="Q6" s="13" t="s">
        <v>1</v>
      </c>
      <c r="R6" s="13" t="s">
        <v>2</v>
      </c>
      <c r="S6" s="14" t="s">
        <v>3</v>
      </c>
      <c r="T6" s="12" t="s">
        <v>0</v>
      </c>
      <c r="U6" s="13" t="s">
        <v>1</v>
      </c>
      <c r="V6" s="13" t="s">
        <v>2</v>
      </c>
      <c r="W6" s="14" t="s">
        <v>3</v>
      </c>
      <c r="X6" s="56"/>
    </row>
    <row r="7" spans="1:24" s="4" customFormat="1" ht="20.25">
      <c r="A7" s="37" t="s">
        <v>24</v>
      </c>
      <c r="B7" s="28">
        <f t="shared" ref="B7:B24" si="0">H7+L7+P7+T7+B30+F30+J30+N30</f>
        <v>7799</v>
      </c>
      <c r="C7" s="29">
        <v>6500</v>
      </c>
      <c r="D7" s="29">
        <f t="shared" ref="D7:D24" si="1">I7+M7+Q7+U7+C30+G30+K30+O30</f>
        <v>6970</v>
      </c>
      <c r="E7" s="29">
        <f t="shared" ref="E7:E11" si="2">J7+N7+R7+V7+D30+H30+L30+P30</f>
        <v>19187</v>
      </c>
      <c r="F7" s="51">
        <f>D7/B7*100</f>
        <v>89.37043210668034</v>
      </c>
      <c r="G7" s="41">
        <f>IF(D7=0,,E7/D7*10)</f>
        <v>27.52797704447633</v>
      </c>
      <c r="H7" s="28">
        <v>0</v>
      </c>
      <c r="I7" s="29">
        <v>0</v>
      </c>
      <c r="J7" s="29">
        <v>0</v>
      </c>
      <c r="K7" s="41">
        <f>IF(I7=0,,J7/I7*10)</f>
        <v>0</v>
      </c>
      <c r="L7" s="28">
        <v>0</v>
      </c>
      <c r="M7" s="29">
        <v>0</v>
      </c>
      <c r="N7" s="29">
        <v>0</v>
      </c>
      <c r="O7" s="41">
        <f t="shared" ref="O7:O24" si="3">IF(M7=0,,N7/M7*10)</f>
        <v>0</v>
      </c>
      <c r="P7" s="28">
        <v>3560</v>
      </c>
      <c r="Q7" s="29">
        <v>2731</v>
      </c>
      <c r="R7" s="29">
        <v>7602</v>
      </c>
      <c r="S7" s="41">
        <f t="shared" ref="S7:S24" si="4">IF(Q7=0,,R7/Q7*10)</f>
        <v>27.835957524716221</v>
      </c>
      <c r="T7" s="28">
        <v>3016</v>
      </c>
      <c r="U7" s="29">
        <v>3016</v>
      </c>
      <c r="V7" s="29">
        <v>7920</v>
      </c>
      <c r="W7" s="35">
        <f t="shared" ref="W7:W24" si="5">IF(U7=0,,V7/U7*10)</f>
        <v>26.259946949602121</v>
      </c>
      <c r="X7" s="57"/>
    </row>
    <row r="8" spans="1:24" s="4" customFormat="1" ht="20.25">
      <c r="A8" s="38" t="s">
        <v>4</v>
      </c>
      <c r="B8" s="28">
        <f t="shared" si="0"/>
        <v>4096</v>
      </c>
      <c r="C8" s="29">
        <v>3500</v>
      </c>
      <c r="D8" s="29">
        <f t="shared" si="1"/>
        <v>2519</v>
      </c>
      <c r="E8" s="29">
        <f t="shared" si="2"/>
        <v>4920</v>
      </c>
      <c r="F8" s="51">
        <f t="shared" ref="F8:F24" si="6">D8/B8*100</f>
        <v>61.4990234375</v>
      </c>
      <c r="G8" s="41">
        <f t="shared" ref="G8:G11" si="7">IF(D8=0,,E8/D8*10)</f>
        <v>19.531560142913854</v>
      </c>
      <c r="H8" s="28">
        <v>863</v>
      </c>
      <c r="I8" s="29">
        <v>863</v>
      </c>
      <c r="J8" s="29">
        <v>1823</v>
      </c>
      <c r="K8" s="41">
        <f t="shared" ref="K8:K24" si="8">IF(I8=0,,J8/I8*10)</f>
        <v>21.123986095017383</v>
      </c>
      <c r="L8" s="28">
        <v>0</v>
      </c>
      <c r="M8" s="29">
        <v>0</v>
      </c>
      <c r="N8" s="29">
        <v>0</v>
      </c>
      <c r="O8" s="41">
        <f t="shared" si="3"/>
        <v>0</v>
      </c>
      <c r="P8" s="28">
        <v>956</v>
      </c>
      <c r="Q8" s="29">
        <v>230</v>
      </c>
      <c r="R8" s="29">
        <v>331</v>
      </c>
      <c r="S8" s="41">
        <f t="shared" si="4"/>
        <v>14.391304347826086</v>
      </c>
      <c r="T8" s="28">
        <v>670</v>
      </c>
      <c r="U8" s="29">
        <v>670</v>
      </c>
      <c r="V8" s="29">
        <v>1288</v>
      </c>
      <c r="W8" s="35">
        <f t="shared" si="5"/>
        <v>19.223880597014926</v>
      </c>
      <c r="X8" s="57"/>
    </row>
    <row r="9" spans="1:24" s="4" customFormat="1" ht="20.25">
      <c r="A9" s="38" t="s">
        <v>15</v>
      </c>
      <c r="B9" s="28">
        <f t="shared" si="0"/>
        <v>3375</v>
      </c>
      <c r="C9" s="29">
        <v>1800</v>
      </c>
      <c r="D9" s="29">
        <f t="shared" si="1"/>
        <v>1633</v>
      </c>
      <c r="E9" s="29">
        <f t="shared" si="2"/>
        <v>4745</v>
      </c>
      <c r="F9" s="51">
        <f t="shared" si="6"/>
        <v>48.385185185185186</v>
      </c>
      <c r="G9" s="41">
        <f t="shared" si="7"/>
        <v>29.056950398040414</v>
      </c>
      <c r="H9" s="28">
        <v>120</v>
      </c>
      <c r="I9" s="29">
        <v>52</v>
      </c>
      <c r="J9" s="29">
        <v>200</v>
      </c>
      <c r="K9" s="41">
        <f t="shared" si="8"/>
        <v>38.46153846153846</v>
      </c>
      <c r="L9" s="28">
        <v>100</v>
      </c>
      <c r="M9" s="29">
        <v>100</v>
      </c>
      <c r="N9" s="29">
        <v>300</v>
      </c>
      <c r="O9" s="41">
        <f t="shared" si="3"/>
        <v>30</v>
      </c>
      <c r="P9" s="28">
        <v>692</v>
      </c>
      <c r="Q9" s="29">
        <v>602</v>
      </c>
      <c r="R9" s="29">
        <v>1630</v>
      </c>
      <c r="S9" s="41">
        <f t="shared" si="4"/>
        <v>27.076411960132887</v>
      </c>
      <c r="T9" s="28">
        <v>579</v>
      </c>
      <c r="U9" s="29">
        <v>579</v>
      </c>
      <c r="V9" s="29">
        <v>1726</v>
      </c>
      <c r="W9" s="35">
        <f t="shared" si="5"/>
        <v>29.810017271157164</v>
      </c>
      <c r="X9" s="57"/>
    </row>
    <row r="10" spans="1:24" s="4" customFormat="1" ht="20.25">
      <c r="A10" s="38" t="s">
        <v>5</v>
      </c>
      <c r="B10" s="28">
        <f t="shared" si="0"/>
        <v>320</v>
      </c>
      <c r="C10" s="29">
        <v>50</v>
      </c>
      <c r="D10" s="29">
        <f t="shared" si="1"/>
        <v>50</v>
      </c>
      <c r="E10" s="29">
        <f t="shared" si="2"/>
        <v>90</v>
      </c>
      <c r="F10" s="51">
        <f t="shared" si="6"/>
        <v>15.625</v>
      </c>
      <c r="G10" s="41">
        <f t="shared" si="7"/>
        <v>18</v>
      </c>
      <c r="H10" s="28">
        <v>0</v>
      </c>
      <c r="I10" s="29"/>
      <c r="J10" s="29"/>
      <c r="K10" s="41">
        <f t="shared" si="8"/>
        <v>0</v>
      </c>
      <c r="L10" s="28">
        <v>0</v>
      </c>
      <c r="M10" s="29"/>
      <c r="N10" s="29"/>
      <c r="O10" s="41">
        <f t="shared" si="3"/>
        <v>0</v>
      </c>
      <c r="P10" s="28">
        <v>70</v>
      </c>
      <c r="Q10" s="29"/>
      <c r="R10" s="29"/>
      <c r="S10" s="41">
        <f t="shared" si="4"/>
        <v>0</v>
      </c>
      <c r="T10" s="28">
        <v>0</v>
      </c>
      <c r="U10" s="29"/>
      <c r="V10" s="29"/>
      <c r="W10" s="35">
        <f t="shared" si="5"/>
        <v>0</v>
      </c>
      <c r="X10" s="57"/>
    </row>
    <row r="11" spans="1:24" s="4" customFormat="1" ht="20.25">
      <c r="A11" s="37" t="s">
        <v>13</v>
      </c>
      <c r="B11" s="28">
        <f t="shared" si="0"/>
        <v>661</v>
      </c>
      <c r="C11" s="29">
        <v>200</v>
      </c>
      <c r="D11" s="29">
        <f t="shared" si="1"/>
        <v>40</v>
      </c>
      <c r="E11" s="29">
        <f t="shared" si="2"/>
        <v>60</v>
      </c>
      <c r="F11" s="51">
        <f t="shared" si="6"/>
        <v>6.051437216338881</v>
      </c>
      <c r="G11" s="41">
        <f t="shared" si="7"/>
        <v>15</v>
      </c>
      <c r="H11" s="28">
        <v>20</v>
      </c>
      <c r="I11" s="29"/>
      <c r="J11" s="29"/>
      <c r="K11" s="41">
        <f t="shared" si="8"/>
        <v>0</v>
      </c>
      <c r="L11" s="28">
        <v>0</v>
      </c>
      <c r="M11" s="29"/>
      <c r="N11" s="29"/>
      <c r="O11" s="41">
        <f t="shared" si="3"/>
        <v>0</v>
      </c>
      <c r="P11" s="28">
        <v>45</v>
      </c>
      <c r="Q11" s="29"/>
      <c r="R11" s="29"/>
      <c r="S11" s="41">
        <f t="shared" si="4"/>
        <v>0</v>
      </c>
      <c r="T11" s="28">
        <v>318</v>
      </c>
      <c r="U11" s="29"/>
      <c r="V11" s="29"/>
      <c r="W11" s="35">
        <f t="shared" si="5"/>
        <v>0</v>
      </c>
      <c r="X11" s="57"/>
    </row>
    <row r="12" spans="1:24" s="5" customFormat="1" ht="20.25">
      <c r="A12" s="39" t="s">
        <v>6</v>
      </c>
      <c r="B12" s="18">
        <f t="shared" si="0"/>
        <v>16251</v>
      </c>
      <c r="C12" s="19">
        <f>SUM(C7:C11)</f>
        <v>12050</v>
      </c>
      <c r="D12" s="19">
        <f t="shared" si="1"/>
        <v>11212</v>
      </c>
      <c r="E12" s="19">
        <f>J12+N12+R12+V12+D35+H35+L35+P35</f>
        <v>29002</v>
      </c>
      <c r="F12" s="49">
        <f t="shared" si="6"/>
        <v>68.99267737370009</v>
      </c>
      <c r="G12" s="20">
        <f>IF(D12=0,,E12/D12*10)</f>
        <v>25.866928291116661</v>
      </c>
      <c r="H12" s="18">
        <f>SUM(H7:H11)</f>
        <v>1003</v>
      </c>
      <c r="I12" s="19">
        <f>SUM(I7:I11)</f>
        <v>915</v>
      </c>
      <c r="J12" s="19">
        <f>SUM(J7:J11)</f>
        <v>2023</v>
      </c>
      <c r="K12" s="20">
        <f t="shared" si="8"/>
        <v>22.10928961748634</v>
      </c>
      <c r="L12" s="18">
        <f>SUM(L7:L11)</f>
        <v>100</v>
      </c>
      <c r="M12" s="19">
        <f>SUM(M7:M11)</f>
        <v>100</v>
      </c>
      <c r="N12" s="19">
        <f>SUM(N7:N11)</f>
        <v>300</v>
      </c>
      <c r="O12" s="20">
        <f t="shared" si="3"/>
        <v>30</v>
      </c>
      <c r="P12" s="18">
        <f>SUM(P7:P11)</f>
        <v>5323</v>
      </c>
      <c r="Q12" s="19">
        <f>SUM(Q7:Q11)</f>
        <v>3563</v>
      </c>
      <c r="R12" s="19">
        <f>SUM(R7:R11)</f>
        <v>9563</v>
      </c>
      <c r="S12" s="20">
        <f t="shared" si="4"/>
        <v>26.839741790625876</v>
      </c>
      <c r="T12" s="18">
        <f>SUM(T7:T11)</f>
        <v>4583</v>
      </c>
      <c r="U12" s="19">
        <f>SUM(U7:U11)</f>
        <v>4265</v>
      </c>
      <c r="V12" s="19">
        <f>SUM(V7:V11)</f>
        <v>10934</v>
      </c>
      <c r="W12" s="49">
        <f t="shared" si="5"/>
        <v>25.636576787807741</v>
      </c>
      <c r="X12" s="58"/>
    </row>
    <row r="13" spans="1:24" s="4" customFormat="1" ht="20.25">
      <c r="A13" s="38" t="s">
        <v>14</v>
      </c>
      <c r="B13" s="28">
        <f t="shared" si="0"/>
        <v>540</v>
      </c>
      <c r="C13" s="29">
        <v>200</v>
      </c>
      <c r="D13" s="29">
        <f t="shared" si="1"/>
        <v>251</v>
      </c>
      <c r="E13" s="29">
        <f t="shared" ref="E13:E24" si="9">J13+N13+R13+V13+D36+H36+L36+P36</f>
        <v>300</v>
      </c>
      <c r="F13" s="51">
        <f t="shared" si="6"/>
        <v>46.481481481481481</v>
      </c>
      <c r="G13" s="41">
        <f t="shared" ref="G13:G24" si="10">IF(D13=0,,E13/D13*10)</f>
        <v>11.952191235059761</v>
      </c>
      <c r="H13" s="28">
        <v>0</v>
      </c>
      <c r="I13" s="29"/>
      <c r="J13" s="29"/>
      <c r="K13" s="41">
        <f t="shared" si="8"/>
        <v>0</v>
      </c>
      <c r="L13" s="28">
        <v>0</v>
      </c>
      <c r="M13" s="29"/>
      <c r="N13" s="29"/>
      <c r="O13" s="41">
        <f t="shared" si="3"/>
        <v>0</v>
      </c>
      <c r="P13" s="28">
        <v>20</v>
      </c>
      <c r="Q13" s="29"/>
      <c r="R13" s="29"/>
      <c r="S13" s="41">
        <f t="shared" si="4"/>
        <v>0</v>
      </c>
      <c r="T13" s="28">
        <v>0</v>
      </c>
      <c r="U13" s="29"/>
      <c r="V13" s="29"/>
      <c r="W13" s="35">
        <f t="shared" si="5"/>
        <v>0</v>
      </c>
      <c r="X13" s="57"/>
    </row>
    <row r="14" spans="1:24" s="4" customFormat="1" ht="20.25">
      <c r="A14" s="38" t="s">
        <v>21</v>
      </c>
      <c r="B14" s="28">
        <f t="shared" si="0"/>
        <v>97</v>
      </c>
      <c r="C14" s="29">
        <v>60</v>
      </c>
      <c r="D14" s="29">
        <f t="shared" si="1"/>
        <v>57</v>
      </c>
      <c r="E14" s="29">
        <f t="shared" si="9"/>
        <v>86</v>
      </c>
      <c r="F14" s="51">
        <f t="shared" si="6"/>
        <v>58.762886597938149</v>
      </c>
      <c r="G14" s="41">
        <f t="shared" si="10"/>
        <v>15.087719298245615</v>
      </c>
      <c r="H14" s="28">
        <v>0</v>
      </c>
      <c r="I14" s="29"/>
      <c r="J14" s="29"/>
      <c r="K14" s="41">
        <f t="shared" si="8"/>
        <v>0</v>
      </c>
      <c r="L14" s="28">
        <v>0</v>
      </c>
      <c r="M14" s="29"/>
      <c r="N14" s="29"/>
      <c r="O14" s="41">
        <f t="shared" si="3"/>
        <v>0</v>
      </c>
      <c r="P14" s="28">
        <v>57</v>
      </c>
      <c r="Q14" s="29">
        <v>57</v>
      </c>
      <c r="R14" s="29">
        <v>86</v>
      </c>
      <c r="S14" s="41">
        <f t="shared" si="4"/>
        <v>15.087719298245615</v>
      </c>
      <c r="T14" s="28">
        <v>0</v>
      </c>
      <c r="U14" s="29"/>
      <c r="V14" s="29"/>
      <c r="W14" s="35">
        <f t="shared" si="5"/>
        <v>0</v>
      </c>
      <c r="X14" s="57"/>
    </row>
    <row r="15" spans="1:24" s="4" customFormat="1" ht="20.25">
      <c r="A15" s="38" t="s">
        <v>16</v>
      </c>
      <c r="B15" s="28">
        <f t="shared" si="0"/>
        <v>1580</v>
      </c>
      <c r="C15" s="29">
        <v>500</v>
      </c>
      <c r="D15" s="29">
        <f t="shared" si="1"/>
        <v>580</v>
      </c>
      <c r="E15" s="29">
        <f t="shared" si="9"/>
        <v>928</v>
      </c>
      <c r="F15" s="51">
        <f t="shared" si="6"/>
        <v>36.708860759493675</v>
      </c>
      <c r="G15" s="41">
        <f t="shared" si="10"/>
        <v>16</v>
      </c>
      <c r="H15" s="28">
        <v>0</v>
      </c>
      <c r="I15" s="29"/>
      <c r="J15" s="29"/>
      <c r="K15" s="41">
        <f t="shared" si="8"/>
        <v>0</v>
      </c>
      <c r="L15" s="28">
        <v>0</v>
      </c>
      <c r="M15" s="29"/>
      <c r="N15" s="30"/>
      <c r="O15" s="41">
        <f t="shared" si="3"/>
        <v>0</v>
      </c>
      <c r="P15" s="28">
        <v>800</v>
      </c>
      <c r="Q15" s="29">
        <v>400</v>
      </c>
      <c r="R15" s="29">
        <v>640</v>
      </c>
      <c r="S15" s="41">
        <f t="shared" si="4"/>
        <v>16</v>
      </c>
      <c r="T15" s="28">
        <v>0</v>
      </c>
      <c r="U15" s="29"/>
      <c r="V15" s="29"/>
      <c r="W15" s="35">
        <f t="shared" si="5"/>
        <v>0</v>
      </c>
      <c r="X15" s="57"/>
    </row>
    <row r="16" spans="1:24" s="4" customFormat="1" ht="20.25">
      <c r="A16" s="38" t="s">
        <v>17</v>
      </c>
      <c r="B16" s="28">
        <f t="shared" si="0"/>
        <v>456</v>
      </c>
      <c r="C16" s="29">
        <v>200</v>
      </c>
      <c r="D16" s="29">
        <f t="shared" si="1"/>
        <v>190</v>
      </c>
      <c r="E16" s="29">
        <f t="shared" si="9"/>
        <v>410</v>
      </c>
      <c r="F16" s="51">
        <f t="shared" si="6"/>
        <v>41.666666666666671</v>
      </c>
      <c r="G16" s="41">
        <f t="shared" si="10"/>
        <v>21.578947368421055</v>
      </c>
      <c r="H16" s="28">
        <v>0</v>
      </c>
      <c r="I16" s="29"/>
      <c r="J16" s="29"/>
      <c r="K16" s="41">
        <f t="shared" si="8"/>
        <v>0</v>
      </c>
      <c r="L16" s="28">
        <v>0</v>
      </c>
      <c r="M16" s="29"/>
      <c r="N16" s="29"/>
      <c r="O16" s="41">
        <f t="shared" si="3"/>
        <v>0</v>
      </c>
      <c r="P16" s="28">
        <v>196</v>
      </c>
      <c r="Q16" s="29"/>
      <c r="R16" s="29"/>
      <c r="S16" s="41">
        <f t="shared" si="4"/>
        <v>0</v>
      </c>
      <c r="T16" s="28">
        <v>84</v>
      </c>
      <c r="U16" s="29">
        <v>84</v>
      </c>
      <c r="V16" s="29">
        <v>134</v>
      </c>
      <c r="W16" s="35">
        <f t="shared" si="5"/>
        <v>15.952380952380953</v>
      </c>
      <c r="X16" s="57"/>
    </row>
    <row r="17" spans="1:27" s="4" customFormat="1" ht="20.25">
      <c r="A17" s="38" t="s">
        <v>18</v>
      </c>
      <c r="B17" s="28">
        <f t="shared" si="0"/>
        <v>530</v>
      </c>
      <c r="C17" s="29">
        <v>300</v>
      </c>
      <c r="D17" s="29">
        <f t="shared" si="1"/>
        <v>330</v>
      </c>
      <c r="E17" s="29">
        <f t="shared" si="9"/>
        <v>685</v>
      </c>
      <c r="F17" s="51">
        <f t="shared" si="6"/>
        <v>62.264150943396224</v>
      </c>
      <c r="G17" s="41">
        <f t="shared" si="10"/>
        <v>20.757575757575758</v>
      </c>
      <c r="H17" s="28">
        <v>0</v>
      </c>
      <c r="I17" s="29"/>
      <c r="J17" s="29"/>
      <c r="K17" s="41">
        <f t="shared" si="8"/>
        <v>0</v>
      </c>
      <c r="L17" s="28">
        <v>0</v>
      </c>
      <c r="M17" s="29"/>
      <c r="N17" s="29"/>
      <c r="O17" s="41">
        <f t="shared" si="3"/>
        <v>0</v>
      </c>
      <c r="P17" s="28">
        <v>150</v>
      </c>
      <c r="Q17" s="29">
        <v>150</v>
      </c>
      <c r="R17" s="29">
        <v>420</v>
      </c>
      <c r="S17" s="41">
        <f t="shared" si="4"/>
        <v>28</v>
      </c>
      <c r="T17" s="28">
        <v>0</v>
      </c>
      <c r="U17" s="29"/>
      <c r="V17" s="29"/>
      <c r="W17" s="35">
        <f t="shared" si="5"/>
        <v>0</v>
      </c>
      <c r="X17" s="57"/>
    </row>
    <row r="18" spans="1:27" s="4" customFormat="1" ht="20.25">
      <c r="A18" s="38" t="s">
        <v>19</v>
      </c>
      <c r="B18" s="28">
        <f t="shared" si="0"/>
        <v>97</v>
      </c>
      <c r="C18" s="29">
        <v>97</v>
      </c>
      <c r="D18" s="29">
        <f t="shared" si="1"/>
        <v>26</v>
      </c>
      <c r="E18" s="29">
        <f t="shared" si="9"/>
        <v>52</v>
      </c>
      <c r="F18" s="51">
        <f t="shared" si="6"/>
        <v>26.804123711340207</v>
      </c>
      <c r="G18" s="41">
        <f t="shared" si="10"/>
        <v>20</v>
      </c>
      <c r="H18" s="28">
        <v>0</v>
      </c>
      <c r="I18" s="29"/>
      <c r="J18" s="29"/>
      <c r="K18" s="41">
        <f t="shared" si="8"/>
        <v>0</v>
      </c>
      <c r="L18" s="28">
        <v>0</v>
      </c>
      <c r="M18" s="29"/>
      <c r="N18" s="29"/>
      <c r="O18" s="41">
        <f t="shared" si="3"/>
        <v>0</v>
      </c>
      <c r="P18" s="28">
        <v>0</v>
      </c>
      <c r="Q18" s="29"/>
      <c r="R18" s="29"/>
      <c r="S18" s="41">
        <f t="shared" si="4"/>
        <v>0</v>
      </c>
      <c r="T18" s="28">
        <v>0</v>
      </c>
      <c r="U18" s="29"/>
      <c r="V18" s="29"/>
      <c r="W18" s="35">
        <f t="shared" si="5"/>
        <v>0</v>
      </c>
      <c r="X18" s="57"/>
    </row>
    <row r="19" spans="1:27" s="4" customFormat="1" ht="20.25">
      <c r="A19" s="38" t="s">
        <v>20</v>
      </c>
      <c r="B19" s="28">
        <f t="shared" si="0"/>
        <v>97</v>
      </c>
      <c r="C19" s="29">
        <v>97</v>
      </c>
      <c r="D19" s="29">
        <f t="shared" si="1"/>
        <v>97</v>
      </c>
      <c r="E19" s="29">
        <f t="shared" si="9"/>
        <v>165</v>
      </c>
      <c r="F19" s="51">
        <f t="shared" si="6"/>
        <v>100</v>
      </c>
      <c r="G19" s="41">
        <f t="shared" si="10"/>
        <v>17.010309278350515</v>
      </c>
      <c r="H19" s="28">
        <v>0</v>
      </c>
      <c r="I19" s="29"/>
      <c r="J19" s="29"/>
      <c r="K19" s="41">
        <f t="shared" si="8"/>
        <v>0</v>
      </c>
      <c r="L19" s="28">
        <v>0</v>
      </c>
      <c r="M19" s="29"/>
      <c r="N19" s="29"/>
      <c r="O19" s="41">
        <f t="shared" si="3"/>
        <v>0</v>
      </c>
      <c r="P19" s="28">
        <v>97</v>
      </c>
      <c r="Q19" s="29">
        <v>97</v>
      </c>
      <c r="R19" s="29">
        <v>165</v>
      </c>
      <c r="S19" s="41">
        <f t="shared" si="4"/>
        <v>17.010309278350515</v>
      </c>
      <c r="T19" s="28">
        <v>0</v>
      </c>
      <c r="U19" s="29"/>
      <c r="V19" s="29"/>
      <c r="W19" s="35">
        <f t="shared" si="5"/>
        <v>0</v>
      </c>
      <c r="X19" s="57"/>
    </row>
    <row r="20" spans="1:27" s="4" customFormat="1" ht="20.25">
      <c r="A20" s="38" t="s">
        <v>12</v>
      </c>
      <c r="B20" s="28">
        <f t="shared" si="0"/>
        <v>1430</v>
      </c>
      <c r="C20" s="29">
        <v>1100</v>
      </c>
      <c r="D20" s="29">
        <f t="shared" si="1"/>
        <v>1030</v>
      </c>
      <c r="E20" s="29">
        <f t="shared" si="9"/>
        <v>1672</v>
      </c>
      <c r="F20" s="51">
        <f t="shared" si="6"/>
        <v>72.027972027972027</v>
      </c>
      <c r="G20" s="41">
        <f t="shared" si="10"/>
        <v>16.233009708737864</v>
      </c>
      <c r="H20" s="28">
        <v>0</v>
      </c>
      <c r="I20" s="29"/>
      <c r="J20" s="29"/>
      <c r="K20" s="41">
        <f t="shared" si="8"/>
        <v>0</v>
      </c>
      <c r="L20" s="28">
        <v>0</v>
      </c>
      <c r="M20" s="29"/>
      <c r="N20" s="29"/>
      <c r="O20" s="41">
        <f t="shared" si="3"/>
        <v>0</v>
      </c>
      <c r="P20" s="28">
        <v>300</v>
      </c>
      <c r="Q20" s="29">
        <v>100</v>
      </c>
      <c r="R20" s="29">
        <v>150</v>
      </c>
      <c r="S20" s="41">
        <f t="shared" si="4"/>
        <v>15</v>
      </c>
      <c r="T20" s="28">
        <v>380</v>
      </c>
      <c r="U20" s="29">
        <v>380</v>
      </c>
      <c r="V20" s="29">
        <v>531</v>
      </c>
      <c r="W20" s="35">
        <f t="shared" si="5"/>
        <v>13.973684210526315</v>
      </c>
      <c r="X20" s="57"/>
    </row>
    <row r="21" spans="1:27" s="4" customFormat="1" ht="20.25">
      <c r="A21" s="38" t="s">
        <v>8</v>
      </c>
      <c r="B21" s="28">
        <f t="shared" si="0"/>
        <v>52</v>
      </c>
      <c r="C21" s="29">
        <v>52</v>
      </c>
      <c r="D21" s="29">
        <f t="shared" si="1"/>
        <v>52</v>
      </c>
      <c r="E21" s="29">
        <f t="shared" si="9"/>
        <v>52</v>
      </c>
      <c r="F21" s="51">
        <f t="shared" si="6"/>
        <v>100</v>
      </c>
      <c r="G21" s="41">
        <f t="shared" si="10"/>
        <v>10</v>
      </c>
      <c r="H21" s="28">
        <v>0</v>
      </c>
      <c r="I21" s="29"/>
      <c r="J21" s="29"/>
      <c r="K21" s="41">
        <f t="shared" si="8"/>
        <v>0</v>
      </c>
      <c r="L21" s="28">
        <v>0</v>
      </c>
      <c r="M21" s="29"/>
      <c r="N21" s="29"/>
      <c r="O21" s="41">
        <f t="shared" si="3"/>
        <v>0</v>
      </c>
      <c r="P21" s="28">
        <v>17</v>
      </c>
      <c r="Q21" s="29">
        <v>17</v>
      </c>
      <c r="R21" s="29">
        <v>17</v>
      </c>
      <c r="S21" s="41">
        <f t="shared" si="4"/>
        <v>10</v>
      </c>
      <c r="T21" s="28">
        <v>15</v>
      </c>
      <c r="U21" s="29">
        <v>15</v>
      </c>
      <c r="V21" s="29">
        <v>15</v>
      </c>
      <c r="W21" s="35">
        <f t="shared" si="5"/>
        <v>10</v>
      </c>
      <c r="X21" s="57"/>
    </row>
    <row r="22" spans="1:27" s="4" customFormat="1" ht="20.25">
      <c r="A22" s="38" t="s">
        <v>9</v>
      </c>
      <c r="B22" s="28">
        <f t="shared" si="0"/>
        <v>187</v>
      </c>
      <c r="C22" s="29">
        <v>120</v>
      </c>
      <c r="D22" s="29">
        <f t="shared" si="1"/>
        <v>87</v>
      </c>
      <c r="E22" s="29">
        <f t="shared" si="9"/>
        <v>180</v>
      </c>
      <c r="F22" s="51">
        <f t="shared" si="6"/>
        <v>46.524064171122994</v>
      </c>
      <c r="G22" s="41">
        <f t="shared" si="10"/>
        <v>20.689655172413794</v>
      </c>
      <c r="H22" s="28">
        <v>57</v>
      </c>
      <c r="I22" s="29">
        <v>57</v>
      </c>
      <c r="J22" s="29">
        <v>114</v>
      </c>
      <c r="K22" s="41">
        <f t="shared" si="8"/>
        <v>20</v>
      </c>
      <c r="L22" s="28">
        <v>0</v>
      </c>
      <c r="M22" s="29"/>
      <c r="N22" s="29"/>
      <c r="O22" s="41">
        <f t="shared" si="3"/>
        <v>0</v>
      </c>
      <c r="P22" s="28">
        <v>0</v>
      </c>
      <c r="Q22" s="29"/>
      <c r="R22" s="29"/>
      <c r="S22" s="41">
        <f t="shared" si="4"/>
        <v>0</v>
      </c>
      <c r="T22" s="28">
        <v>0</v>
      </c>
      <c r="U22" s="29"/>
      <c r="V22" s="29"/>
      <c r="W22" s="35">
        <f t="shared" si="5"/>
        <v>0</v>
      </c>
      <c r="X22" s="57"/>
    </row>
    <row r="23" spans="1:27" s="5" customFormat="1" ht="20.25">
      <c r="A23" s="39" t="s">
        <v>10</v>
      </c>
      <c r="B23" s="18">
        <f t="shared" si="0"/>
        <v>5066</v>
      </c>
      <c r="C23" s="19">
        <f>SUM(C13:C22)</f>
        <v>2726</v>
      </c>
      <c r="D23" s="19">
        <f t="shared" si="1"/>
        <v>2700</v>
      </c>
      <c r="E23" s="19">
        <f t="shared" si="9"/>
        <v>4530</v>
      </c>
      <c r="F23" s="49">
        <f t="shared" si="6"/>
        <v>53.296486379786813</v>
      </c>
      <c r="G23" s="20">
        <f t="shared" si="10"/>
        <v>16.777777777777779</v>
      </c>
      <c r="H23" s="18">
        <f>SUM(H13:H22)</f>
        <v>57</v>
      </c>
      <c r="I23" s="19">
        <f>SUM(I13:I22)</f>
        <v>57</v>
      </c>
      <c r="J23" s="19">
        <f>SUM(J13:J22)</f>
        <v>114</v>
      </c>
      <c r="K23" s="20">
        <f t="shared" si="8"/>
        <v>20</v>
      </c>
      <c r="L23" s="18">
        <f>SUM(L13:L22)</f>
        <v>0</v>
      </c>
      <c r="M23" s="19">
        <f>SUM(M13:M22)</f>
        <v>0</v>
      </c>
      <c r="N23" s="19">
        <f>SUM(N13:N22)</f>
        <v>0</v>
      </c>
      <c r="O23" s="20">
        <f t="shared" si="3"/>
        <v>0</v>
      </c>
      <c r="P23" s="18">
        <f>SUM(P13:P22)</f>
        <v>1637</v>
      </c>
      <c r="Q23" s="19">
        <f>SUM(Q13:Q22)</f>
        <v>821</v>
      </c>
      <c r="R23" s="19">
        <f>SUM(R13:R22)</f>
        <v>1478</v>
      </c>
      <c r="S23" s="20">
        <f t="shared" si="4"/>
        <v>18.002436053593179</v>
      </c>
      <c r="T23" s="18">
        <f>SUM(T13:T22)</f>
        <v>479</v>
      </c>
      <c r="U23" s="19">
        <f>SUM(U13:U22)</f>
        <v>479</v>
      </c>
      <c r="V23" s="19">
        <f>SUM(V13:V22)</f>
        <v>680</v>
      </c>
      <c r="W23" s="49">
        <f t="shared" si="5"/>
        <v>14.196242171189979</v>
      </c>
      <c r="X23" s="58"/>
    </row>
    <row r="24" spans="1:27" s="5" customFormat="1" ht="21" thickBot="1">
      <c r="A24" s="40" t="s">
        <v>7</v>
      </c>
      <c r="B24" s="21">
        <f t="shared" si="0"/>
        <v>21317</v>
      </c>
      <c r="C24" s="22">
        <f>C12+C23</f>
        <v>14776</v>
      </c>
      <c r="D24" s="22">
        <f t="shared" si="1"/>
        <v>13912</v>
      </c>
      <c r="E24" s="45">
        <f t="shared" si="9"/>
        <v>33532</v>
      </c>
      <c r="F24" s="52">
        <f t="shared" si="6"/>
        <v>65.26246657597224</v>
      </c>
      <c r="G24" s="46">
        <f t="shared" si="10"/>
        <v>24.102932719953998</v>
      </c>
      <c r="H24" s="21">
        <f>H12+H23</f>
        <v>1060</v>
      </c>
      <c r="I24" s="22">
        <f>I12+I23</f>
        <v>972</v>
      </c>
      <c r="J24" s="22">
        <f>J12+J23</f>
        <v>2137</v>
      </c>
      <c r="K24" s="23">
        <f t="shared" si="8"/>
        <v>21.985596707818932</v>
      </c>
      <c r="L24" s="21">
        <f>L12+L23</f>
        <v>100</v>
      </c>
      <c r="M24" s="22">
        <f>M12+M23</f>
        <v>100</v>
      </c>
      <c r="N24" s="22">
        <f>N12+N23</f>
        <v>300</v>
      </c>
      <c r="O24" s="23">
        <f t="shared" si="3"/>
        <v>30</v>
      </c>
      <c r="P24" s="21">
        <f>P12+P23</f>
        <v>6960</v>
      </c>
      <c r="Q24" s="22">
        <f>Q12+Q23</f>
        <v>4384</v>
      </c>
      <c r="R24" s="22">
        <f>R12+R23</f>
        <v>11041</v>
      </c>
      <c r="S24" s="23">
        <f t="shared" si="4"/>
        <v>25.184762773722625</v>
      </c>
      <c r="T24" s="21">
        <f>T12+T23</f>
        <v>5062</v>
      </c>
      <c r="U24" s="22">
        <f>U12+U23</f>
        <v>4744</v>
      </c>
      <c r="V24" s="22">
        <f>V12+V23</f>
        <v>11614</v>
      </c>
      <c r="W24" s="47">
        <f t="shared" si="5"/>
        <v>24.481450252951099</v>
      </c>
      <c r="X24" s="58"/>
    </row>
    <row r="25" spans="1:27" s="5" customFormat="1" ht="18">
      <c r="A25" s="8"/>
      <c r="B25" s="9"/>
      <c r="C25" s="9"/>
      <c r="D25" s="10"/>
      <c r="E25" s="10"/>
      <c r="F25" s="9"/>
      <c r="G25" s="10"/>
      <c r="H25" s="9"/>
      <c r="I25" s="9"/>
      <c r="J25" s="9"/>
      <c r="K25" s="10"/>
      <c r="L25" s="9"/>
      <c r="M25" s="9"/>
      <c r="N25" s="9"/>
      <c r="O25" s="10"/>
      <c r="P25" s="9"/>
      <c r="Q25" s="9"/>
      <c r="R25" s="9"/>
    </row>
    <row r="26" spans="1:27" s="5" customFormat="1" ht="18">
      <c r="A26" s="8"/>
      <c r="B26" s="9"/>
      <c r="C26" s="9"/>
      <c r="D26" s="10"/>
      <c r="E26" s="10"/>
      <c r="F26" s="9"/>
      <c r="G26" s="10"/>
      <c r="H26" s="9"/>
      <c r="I26" s="9"/>
      <c r="J26" s="9"/>
      <c r="K26" s="10"/>
      <c r="L26" s="9"/>
      <c r="M26" s="9"/>
      <c r="N26" s="9"/>
      <c r="O26" s="10"/>
      <c r="P26" s="9"/>
      <c r="Q26" s="9"/>
      <c r="R26" s="9"/>
    </row>
    <row r="27" spans="1:27" s="4" customFormat="1" ht="18.75" thickBo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27" s="4" customFormat="1" ht="18" customHeight="1" thickBot="1">
      <c r="A28" s="82" t="s">
        <v>11</v>
      </c>
      <c r="B28" s="97" t="s">
        <v>30</v>
      </c>
      <c r="C28" s="98"/>
      <c r="D28" s="98"/>
      <c r="E28" s="99"/>
      <c r="F28" s="97" t="s">
        <v>31</v>
      </c>
      <c r="G28" s="98"/>
      <c r="H28" s="98"/>
      <c r="I28" s="99"/>
      <c r="J28" s="97" t="s">
        <v>32</v>
      </c>
      <c r="K28" s="98"/>
      <c r="L28" s="98"/>
      <c r="M28" s="99"/>
      <c r="N28" s="100" t="s">
        <v>33</v>
      </c>
      <c r="O28" s="101"/>
      <c r="P28" s="101"/>
      <c r="Q28" s="102"/>
      <c r="R28" s="94" t="s">
        <v>39</v>
      </c>
      <c r="S28" s="95"/>
      <c r="T28" s="95"/>
      <c r="U28" s="96"/>
      <c r="V28" s="103" t="s">
        <v>42</v>
      </c>
      <c r="W28" s="104"/>
      <c r="X28" s="105"/>
    </row>
    <row r="29" spans="1:27" s="4" customFormat="1" ht="113.25" customHeight="1">
      <c r="A29" s="83"/>
      <c r="B29" s="16" t="s">
        <v>0</v>
      </c>
      <c r="C29" s="15" t="s">
        <v>1</v>
      </c>
      <c r="D29" s="15" t="s">
        <v>2</v>
      </c>
      <c r="E29" s="17" t="s">
        <v>3</v>
      </c>
      <c r="F29" s="16" t="s">
        <v>0</v>
      </c>
      <c r="G29" s="15" t="s">
        <v>1</v>
      </c>
      <c r="H29" s="15" t="s">
        <v>2</v>
      </c>
      <c r="I29" s="17" t="s">
        <v>3</v>
      </c>
      <c r="J29" s="16" t="s">
        <v>0</v>
      </c>
      <c r="K29" s="15" t="s">
        <v>1</v>
      </c>
      <c r="L29" s="15" t="s">
        <v>2</v>
      </c>
      <c r="M29" s="17" t="s">
        <v>3</v>
      </c>
      <c r="N29" s="44" t="s">
        <v>0</v>
      </c>
      <c r="O29" s="42" t="s">
        <v>1</v>
      </c>
      <c r="P29" s="43" t="s">
        <v>2</v>
      </c>
      <c r="Q29" s="27" t="s">
        <v>3</v>
      </c>
      <c r="R29" s="74" t="s">
        <v>0</v>
      </c>
      <c r="S29" s="75" t="s">
        <v>1</v>
      </c>
      <c r="T29" s="76" t="s">
        <v>2</v>
      </c>
      <c r="U29" s="77" t="s">
        <v>3</v>
      </c>
      <c r="V29" s="106"/>
      <c r="W29" s="107"/>
      <c r="X29" s="108"/>
    </row>
    <row r="30" spans="1:27" s="4" customFormat="1" ht="20.25">
      <c r="A30" s="38" t="s">
        <v>25</v>
      </c>
      <c r="B30" s="28">
        <v>0</v>
      </c>
      <c r="C30" s="29"/>
      <c r="D30" s="29"/>
      <c r="E30" s="41">
        <f t="shared" ref="E30:E47" si="11">IF(C30=0,,D30/C30*10)</f>
        <v>0</v>
      </c>
      <c r="F30" s="28">
        <v>0</v>
      </c>
      <c r="G30" s="29"/>
      <c r="H30" s="29"/>
      <c r="I30" s="41">
        <f t="shared" ref="I30:I47" si="12">IF(G30=0,,H30/G30*10)</f>
        <v>0</v>
      </c>
      <c r="J30" s="28">
        <v>1223</v>
      </c>
      <c r="K30" s="29">
        <v>1223</v>
      </c>
      <c r="L30" s="29">
        <v>3665</v>
      </c>
      <c r="M30" s="41">
        <f t="shared" ref="M30:M47" si="13">IF(K30=0,,L30/K30*10)</f>
        <v>29.967293540474245</v>
      </c>
      <c r="N30" s="31">
        <v>0</v>
      </c>
      <c r="O30" s="32"/>
      <c r="P30" s="33"/>
      <c r="Q30" s="41">
        <f t="shared" ref="Q30:Q47" si="14">IF(O30=0,,P30/O30*10)</f>
        <v>0</v>
      </c>
      <c r="R30" s="59">
        <v>0</v>
      </c>
      <c r="S30" s="60"/>
      <c r="T30" s="61"/>
      <c r="U30" s="70">
        <f t="shared" ref="U30:U47" si="15">IF(S30=0,,T30/S30*10)</f>
        <v>0</v>
      </c>
      <c r="V30" s="109">
        <f t="shared" ref="V30:V47" si="16">D7-B7</f>
        <v>-829</v>
      </c>
      <c r="W30" s="110"/>
      <c r="X30" s="111"/>
    </row>
    <row r="31" spans="1:27" s="4" customFormat="1" ht="20.25">
      <c r="A31" s="38" t="s">
        <v>4</v>
      </c>
      <c r="B31" s="28">
        <v>276</v>
      </c>
      <c r="C31" s="29">
        <v>276</v>
      </c>
      <c r="D31" s="29">
        <v>839</v>
      </c>
      <c r="E31" s="41">
        <f t="shared" si="11"/>
        <v>30.39855072463768</v>
      </c>
      <c r="F31" s="28">
        <v>1053</v>
      </c>
      <c r="G31" s="29">
        <v>202</v>
      </c>
      <c r="H31" s="29">
        <v>271</v>
      </c>
      <c r="I31" s="41">
        <f t="shared" si="12"/>
        <v>13.415841584158416</v>
      </c>
      <c r="J31" s="28">
        <v>0</v>
      </c>
      <c r="K31" s="29">
        <v>0</v>
      </c>
      <c r="L31" s="29"/>
      <c r="M31" s="41">
        <f t="shared" si="13"/>
        <v>0</v>
      </c>
      <c r="N31" s="31">
        <v>278</v>
      </c>
      <c r="O31" s="32">
        <v>278</v>
      </c>
      <c r="P31" s="33">
        <v>368</v>
      </c>
      <c r="Q31" s="41">
        <f t="shared" si="14"/>
        <v>13.237410071942445</v>
      </c>
      <c r="R31" s="59">
        <v>510</v>
      </c>
      <c r="S31" s="60"/>
      <c r="T31" s="61"/>
      <c r="U31" s="70">
        <f t="shared" si="15"/>
        <v>0</v>
      </c>
      <c r="V31" s="109">
        <f t="shared" si="16"/>
        <v>-1577</v>
      </c>
      <c r="W31" s="110"/>
      <c r="X31" s="111"/>
      <c r="Y31" s="80" t="s">
        <v>43</v>
      </c>
      <c r="Z31" s="81"/>
    </row>
    <row r="32" spans="1:27" s="4" customFormat="1" ht="20.25">
      <c r="A32" s="38" t="s">
        <v>15</v>
      </c>
      <c r="B32" s="28">
        <v>542</v>
      </c>
      <c r="C32" s="29">
        <v>250</v>
      </c>
      <c r="D32" s="29">
        <v>740</v>
      </c>
      <c r="E32" s="41">
        <f t="shared" si="11"/>
        <v>29.6</v>
      </c>
      <c r="F32" s="28">
        <v>1292</v>
      </c>
      <c r="G32" s="29"/>
      <c r="H32" s="29"/>
      <c r="I32" s="41">
        <f t="shared" si="12"/>
        <v>0</v>
      </c>
      <c r="J32" s="28">
        <v>50</v>
      </c>
      <c r="K32" s="29">
        <v>50</v>
      </c>
      <c r="L32" s="29">
        <v>149</v>
      </c>
      <c r="M32" s="41">
        <f t="shared" si="13"/>
        <v>29.8</v>
      </c>
      <c r="N32" s="31">
        <v>0</v>
      </c>
      <c r="O32" s="32"/>
      <c r="P32" s="33"/>
      <c r="Q32" s="41">
        <f t="shared" si="14"/>
        <v>0</v>
      </c>
      <c r="R32" s="59">
        <v>493</v>
      </c>
      <c r="S32" s="60">
        <v>493</v>
      </c>
      <c r="T32" s="61">
        <v>610</v>
      </c>
      <c r="U32" s="70">
        <f t="shared" si="15"/>
        <v>12.373225152129816</v>
      </c>
      <c r="V32" s="109">
        <f t="shared" si="16"/>
        <v>-1742</v>
      </c>
      <c r="W32" s="110"/>
      <c r="X32" s="111"/>
      <c r="Y32" s="112" t="s">
        <v>44</v>
      </c>
      <c r="Z32" s="113"/>
      <c r="AA32" s="113"/>
    </row>
    <row r="33" spans="1:27" s="4" customFormat="1" ht="20.25">
      <c r="A33" s="38" t="s">
        <v>5</v>
      </c>
      <c r="B33" s="28">
        <v>50</v>
      </c>
      <c r="C33" s="29">
        <v>50</v>
      </c>
      <c r="D33" s="29">
        <v>90</v>
      </c>
      <c r="E33" s="41">
        <f t="shared" si="11"/>
        <v>18</v>
      </c>
      <c r="F33" s="28">
        <v>200</v>
      </c>
      <c r="G33" s="29"/>
      <c r="H33" s="29"/>
      <c r="I33" s="41">
        <f t="shared" si="12"/>
        <v>0</v>
      </c>
      <c r="J33" s="28">
        <v>0</v>
      </c>
      <c r="K33" s="29"/>
      <c r="L33" s="29"/>
      <c r="M33" s="41">
        <f t="shared" si="13"/>
        <v>0</v>
      </c>
      <c r="N33" s="31">
        <v>0</v>
      </c>
      <c r="O33" s="32"/>
      <c r="P33" s="33"/>
      <c r="Q33" s="41">
        <f t="shared" si="14"/>
        <v>0</v>
      </c>
      <c r="R33" s="59">
        <v>0</v>
      </c>
      <c r="S33" s="60"/>
      <c r="T33" s="61"/>
      <c r="U33" s="70">
        <f t="shared" si="15"/>
        <v>0</v>
      </c>
      <c r="V33" s="109">
        <f t="shared" si="16"/>
        <v>-270</v>
      </c>
      <c r="W33" s="110"/>
      <c r="X33" s="111"/>
    </row>
    <row r="34" spans="1:27" s="4" customFormat="1" ht="20.25">
      <c r="A34" s="37" t="s">
        <v>13</v>
      </c>
      <c r="B34" s="28">
        <v>83</v>
      </c>
      <c r="C34" s="29">
        <v>40</v>
      </c>
      <c r="D34" s="29">
        <v>60</v>
      </c>
      <c r="E34" s="41">
        <f t="shared" si="11"/>
        <v>15</v>
      </c>
      <c r="F34" s="28">
        <v>195</v>
      </c>
      <c r="G34" s="29"/>
      <c r="H34" s="29"/>
      <c r="I34" s="41">
        <f t="shared" si="12"/>
        <v>0</v>
      </c>
      <c r="J34" s="28">
        <v>0</v>
      </c>
      <c r="K34" s="29"/>
      <c r="L34" s="29"/>
      <c r="M34" s="41">
        <f t="shared" si="13"/>
        <v>0</v>
      </c>
      <c r="N34" s="31">
        <v>0</v>
      </c>
      <c r="O34" s="32"/>
      <c r="P34" s="33"/>
      <c r="Q34" s="41">
        <f t="shared" si="14"/>
        <v>0</v>
      </c>
      <c r="R34" s="59">
        <v>0</v>
      </c>
      <c r="S34" s="60"/>
      <c r="T34" s="61"/>
      <c r="U34" s="70">
        <f t="shared" si="15"/>
        <v>0</v>
      </c>
      <c r="V34" s="109">
        <f t="shared" si="16"/>
        <v>-621</v>
      </c>
      <c r="W34" s="110"/>
      <c r="X34" s="111"/>
    </row>
    <row r="35" spans="1:27" s="5" customFormat="1" ht="20.25">
      <c r="A35" s="39" t="s">
        <v>6</v>
      </c>
      <c r="B35" s="18">
        <f>SUM(B30:B34)</f>
        <v>951</v>
      </c>
      <c r="C35" s="19">
        <f>SUM(C30:C34)</f>
        <v>616</v>
      </c>
      <c r="D35" s="19">
        <f>SUM(D30:D34)</f>
        <v>1729</v>
      </c>
      <c r="E35" s="20">
        <f t="shared" si="11"/>
        <v>28.068181818181817</v>
      </c>
      <c r="F35" s="18">
        <f>SUM(F30:F34)</f>
        <v>2740</v>
      </c>
      <c r="G35" s="19">
        <f>SUM(G30:G34)</f>
        <v>202</v>
      </c>
      <c r="H35" s="19">
        <f>SUM(H30:H34)</f>
        <v>271</v>
      </c>
      <c r="I35" s="20">
        <f t="shared" si="12"/>
        <v>13.415841584158416</v>
      </c>
      <c r="J35" s="18">
        <f>SUM(J30:J34)</f>
        <v>1273</v>
      </c>
      <c r="K35" s="19">
        <f>SUM(K30:K34)</f>
        <v>1273</v>
      </c>
      <c r="L35" s="19">
        <f>SUM(L30:L34)</f>
        <v>3814</v>
      </c>
      <c r="M35" s="20">
        <f t="shared" si="13"/>
        <v>29.960722702278083</v>
      </c>
      <c r="N35" s="24">
        <f>SUM(N30:N34)</f>
        <v>278</v>
      </c>
      <c r="O35" s="25">
        <f>SUM(O30:O34)</f>
        <v>278</v>
      </c>
      <c r="P35" s="19">
        <f>SUM(P30:P34)</f>
        <v>368</v>
      </c>
      <c r="Q35" s="20">
        <f t="shared" si="14"/>
        <v>13.237410071942445</v>
      </c>
      <c r="R35" s="62">
        <f>SUM(R30:R34)</f>
        <v>1003</v>
      </c>
      <c r="S35" s="63">
        <f>SUM(S30:S34)</f>
        <v>493</v>
      </c>
      <c r="T35" s="64">
        <f>SUM(T30:T34)</f>
        <v>610</v>
      </c>
      <c r="U35" s="71">
        <f t="shared" si="15"/>
        <v>12.373225152129816</v>
      </c>
      <c r="V35" s="114">
        <f t="shared" si="16"/>
        <v>-5039</v>
      </c>
      <c r="W35" s="115"/>
      <c r="X35" s="116"/>
    </row>
    <row r="36" spans="1:27" s="4" customFormat="1" ht="20.25">
      <c r="A36" s="38" t="s">
        <v>14</v>
      </c>
      <c r="B36" s="28">
        <v>271</v>
      </c>
      <c r="C36" s="29">
        <v>251</v>
      </c>
      <c r="D36" s="29">
        <v>300</v>
      </c>
      <c r="E36" s="41">
        <f t="shared" si="11"/>
        <v>11.952191235059761</v>
      </c>
      <c r="F36" s="28">
        <v>249</v>
      </c>
      <c r="G36" s="29"/>
      <c r="H36" s="29"/>
      <c r="I36" s="41">
        <f t="shared" si="12"/>
        <v>0</v>
      </c>
      <c r="J36" s="28">
        <v>0</v>
      </c>
      <c r="K36" s="29"/>
      <c r="L36" s="29"/>
      <c r="M36" s="41">
        <f t="shared" si="13"/>
        <v>0</v>
      </c>
      <c r="N36" s="31">
        <v>0</v>
      </c>
      <c r="O36" s="34"/>
      <c r="P36" s="33"/>
      <c r="Q36" s="41">
        <f t="shared" si="14"/>
        <v>0</v>
      </c>
      <c r="R36" s="59">
        <v>0</v>
      </c>
      <c r="S36" s="65"/>
      <c r="T36" s="61"/>
      <c r="U36" s="70">
        <f t="shared" si="15"/>
        <v>0</v>
      </c>
      <c r="V36" s="109">
        <f t="shared" si="16"/>
        <v>-289</v>
      </c>
      <c r="W36" s="110"/>
      <c r="X36" s="111"/>
      <c r="Y36" s="112" t="s">
        <v>45</v>
      </c>
      <c r="Z36" s="113"/>
      <c r="AA36" s="113"/>
    </row>
    <row r="37" spans="1:27" s="4" customFormat="1" ht="20.25">
      <c r="A37" s="38" t="s">
        <v>21</v>
      </c>
      <c r="B37" s="28">
        <v>0</v>
      </c>
      <c r="C37" s="29"/>
      <c r="D37" s="29"/>
      <c r="E37" s="41">
        <f t="shared" si="11"/>
        <v>0</v>
      </c>
      <c r="F37" s="28">
        <v>40</v>
      </c>
      <c r="G37" s="29"/>
      <c r="H37" s="29"/>
      <c r="I37" s="41">
        <f t="shared" si="12"/>
        <v>0</v>
      </c>
      <c r="J37" s="28">
        <v>0</v>
      </c>
      <c r="K37" s="29"/>
      <c r="L37" s="29"/>
      <c r="M37" s="41">
        <f t="shared" si="13"/>
        <v>0</v>
      </c>
      <c r="N37" s="31">
        <v>0</v>
      </c>
      <c r="O37" s="34"/>
      <c r="P37" s="33"/>
      <c r="Q37" s="41">
        <f t="shared" si="14"/>
        <v>0</v>
      </c>
      <c r="R37" s="59">
        <v>0</v>
      </c>
      <c r="S37" s="65"/>
      <c r="T37" s="61"/>
      <c r="U37" s="70">
        <f t="shared" si="15"/>
        <v>0</v>
      </c>
      <c r="V37" s="109">
        <f t="shared" si="16"/>
        <v>-40</v>
      </c>
      <c r="W37" s="110"/>
      <c r="X37" s="111"/>
      <c r="Y37" s="112" t="s">
        <v>46</v>
      </c>
      <c r="Z37" s="113"/>
      <c r="AA37" s="113"/>
    </row>
    <row r="38" spans="1:27" s="4" customFormat="1" ht="20.25">
      <c r="A38" s="38" t="s">
        <v>16</v>
      </c>
      <c r="B38" s="28">
        <v>180</v>
      </c>
      <c r="C38" s="29">
        <v>180</v>
      </c>
      <c r="D38" s="29">
        <v>288</v>
      </c>
      <c r="E38" s="41">
        <f t="shared" si="11"/>
        <v>16</v>
      </c>
      <c r="F38" s="28">
        <v>600</v>
      </c>
      <c r="G38" s="29"/>
      <c r="H38" s="29"/>
      <c r="I38" s="41">
        <f t="shared" si="12"/>
        <v>0</v>
      </c>
      <c r="J38" s="28">
        <v>0</v>
      </c>
      <c r="K38" s="29"/>
      <c r="L38" s="29"/>
      <c r="M38" s="41">
        <f t="shared" si="13"/>
        <v>0</v>
      </c>
      <c r="N38" s="31">
        <v>0</v>
      </c>
      <c r="O38" s="34"/>
      <c r="P38" s="33"/>
      <c r="Q38" s="41">
        <f t="shared" si="14"/>
        <v>0</v>
      </c>
      <c r="R38" s="59">
        <v>0</v>
      </c>
      <c r="S38" s="65"/>
      <c r="T38" s="61"/>
      <c r="U38" s="70">
        <f t="shared" si="15"/>
        <v>0</v>
      </c>
      <c r="V38" s="109">
        <f t="shared" si="16"/>
        <v>-1000</v>
      </c>
      <c r="W38" s="110"/>
      <c r="X38" s="111"/>
    </row>
    <row r="39" spans="1:27" s="4" customFormat="1" ht="20.25">
      <c r="A39" s="38" t="s">
        <v>17</v>
      </c>
      <c r="B39" s="28">
        <v>106</v>
      </c>
      <c r="C39" s="29">
        <v>106</v>
      </c>
      <c r="D39" s="29">
        <v>276</v>
      </c>
      <c r="E39" s="41">
        <f t="shared" si="11"/>
        <v>26.037735849056602</v>
      </c>
      <c r="F39" s="28">
        <v>70</v>
      </c>
      <c r="G39" s="29"/>
      <c r="H39" s="29"/>
      <c r="I39" s="41">
        <f t="shared" si="12"/>
        <v>0</v>
      </c>
      <c r="J39" s="28">
        <v>0</v>
      </c>
      <c r="K39" s="29"/>
      <c r="L39" s="29"/>
      <c r="M39" s="41">
        <f t="shared" si="13"/>
        <v>0</v>
      </c>
      <c r="N39" s="31">
        <v>0</v>
      </c>
      <c r="O39" s="34"/>
      <c r="P39" s="33"/>
      <c r="Q39" s="41">
        <f t="shared" si="14"/>
        <v>0</v>
      </c>
      <c r="R39" s="59">
        <v>0</v>
      </c>
      <c r="S39" s="65"/>
      <c r="T39" s="61"/>
      <c r="U39" s="70">
        <f t="shared" si="15"/>
        <v>0</v>
      </c>
      <c r="V39" s="109">
        <f t="shared" si="16"/>
        <v>-266</v>
      </c>
      <c r="W39" s="110"/>
      <c r="X39" s="111"/>
    </row>
    <row r="40" spans="1:27" s="4" customFormat="1" ht="20.25">
      <c r="A40" s="38" t="s">
        <v>18</v>
      </c>
      <c r="B40" s="28">
        <v>50</v>
      </c>
      <c r="C40" s="29">
        <v>50</v>
      </c>
      <c r="D40" s="29">
        <v>115</v>
      </c>
      <c r="E40" s="41">
        <f t="shared" si="11"/>
        <v>23</v>
      </c>
      <c r="F40" s="28">
        <v>300</v>
      </c>
      <c r="G40" s="29">
        <v>100</v>
      </c>
      <c r="H40" s="29">
        <v>90</v>
      </c>
      <c r="I40" s="41">
        <f t="shared" si="12"/>
        <v>9</v>
      </c>
      <c r="J40" s="28">
        <v>30</v>
      </c>
      <c r="K40" s="29">
        <v>30</v>
      </c>
      <c r="L40" s="29">
        <v>60</v>
      </c>
      <c r="M40" s="41">
        <f t="shared" si="13"/>
        <v>20</v>
      </c>
      <c r="N40" s="31">
        <v>0</v>
      </c>
      <c r="O40" s="34"/>
      <c r="P40" s="33"/>
      <c r="Q40" s="41">
        <f t="shared" si="14"/>
        <v>0</v>
      </c>
      <c r="R40" s="59">
        <v>0</v>
      </c>
      <c r="S40" s="65"/>
      <c r="T40" s="61"/>
      <c r="U40" s="70">
        <f t="shared" si="15"/>
        <v>0</v>
      </c>
      <c r="V40" s="109">
        <f t="shared" si="16"/>
        <v>-200</v>
      </c>
      <c r="W40" s="110"/>
      <c r="X40" s="111"/>
    </row>
    <row r="41" spans="1:27" s="4" customFormat="1" ht="20.25">
      <c r="A41" s="38" t="s">
        <v>19</v>
      </c>
      <c r="B41" s="28">
        <v>32</v>
      </c>
      <c r="C41" s="29">
        <v>26</v>
      </c>
      <c r="D41" s="29">
        <v>52</v>
      </c>
      <c r="E41" s="41">
        <f t="shared" si="11"/>
        <v>20</v>
      </c>
      <c r="F41" s="28">
        <v>65</v>
      </c>
      <c r="G41" s="29"/>
      <c r="H41" s="29"/>
      <c r="I41" s="41">
        <f t="shared" si="12"/>
        <v>0</v>
      </c>
      <c r="J41" s="28">
        <v>0</v>
      </c>
      <c r="K41" s="29"/>
      <c r="L41" s="29"/>
      <c r="M41" s="41">
        <f t="shared" si="13"/>
        <v>0</v>
      </c>
      <c r="N41" s="31">
        <v>0</v>
      </c>
      <c r="O41" s="34"/>
      <c r="P41" s="33"/>
      <c r="Q41" s="41">
        <f t="shared" si="14"/>
        <v>0</v>
      </c>
      <c r="R41" s="59">
        <v>0</v>
      </c>
      <c r="S41" s="65"/>
      <c r="T41" s="61"/>
      <c r="U41" s="70">
        <f t="shared" si="15"/>
        <v>0</v>
      </c>
      <c r="V41" s="109">
        <f t="shared" si="16"/>
        <v>-71</v>
      </c>
      <c r="W41" s="110"/>
      <c r="X41" s="111"/>
    </row>
    <row r="42" spans="1:27" s="4" customFormat="1" ht="20.25">
      <c r="A42" s="38" t="s">
        <v>20</v>
      </c>
      <c r="B42" s="28">
        <v>0</v>
      </c>
      <c r="C42" s="29"/>
      <c r="D42" s="29"/>
      <c r="E42" s="41">
        <f t="shared" si="11"/>
        <v>0</v>
      </c>
      <c r="F42" s="28">
        <v>0</v>
      </c>
      <c r="G42" s="29"/>
      <c r="H42" s="29"/>
      <c r="I42" s="41">
        <f t="shared" si="12"/>
        <v>0</v>
      </c>
      <c r="J42" s="28">
        <v>0</v>
      </c>
      <c r="K42" s="29"/>
      <c r="L42" s="29"/>
      <c r="M42" s="41">
        <f t="shared" si="13"/>
        <v>0</v>
      </c>
      <c r="N42" s="31">
        <v>0</v>
      </c>
      <c r="O42" s="34"/>
      <c r="P42" s="33"/>
      <c r="Q42" s="41">
        <f t="shared" si="14"/>
        <v>0</v>
      </c>
      <c r="R42" s="59">
        <v>0</v>
      </c>
      <c r="S42" s="65"/>
      <c r="T42" s="61"/>
      <c r="U42" s="70">
        <f t="shared" si="15"/>
        <v>0</v>
      </c>
      <c r="V42" s="109">
        <f t="shared" si="16"/>
        <v>0</v>
      </c>
      <c r="W42" s="110"/>
      <c r="X42" s="111"/>
    </row>
    <row r="43" spans="1:27" s="4" customFormat="1" ht="20.25">
      <c r="A43" s="38" t="s">
        <v>12</v>
      </c>
      <c r="B43" s="28">
        <v>550</v>
      </c>
      <c r="C43" s="29">
        <v>550</v>
      </c>
      <c r="D43" s="29">
        <v>991</v>
      </c>
      <c r="E43" s="41">
        <f t="shared" si="11"/>
        <v>18.018181818181816</v>
      </c>
      <c r="F43" s="28">
        <v>200</v>
      </c>
      <c r="G43" s="29"/>
      <c r="H43" s="29"/>
      <c r="I43" s="41">
        <f t="shared" si="12"/>
        <v>0</v>
      </c>
      <c r="J43" s="28">
        <v>0</v>
      </c>
      <c r="K43" s="29"/>
      <c r="L43" s="29"/>
      <c r="M43" s="41">
        <f t="shared" si="13"/>
        <v>0</v>
      </c>
      <c r="N43" s="31">
        <v>0</v>
      </c>
      <c r="O43" s="34"/>
      <c r="P43" s="33"/>
      <c r="Q43" s="41">
        <f t="shared" si="14"/>
        <v>0</v>
      </c>
      <c r="R43" s="59">
        <v>0</v>
      </c>
      <c r="S43" s="65"/>
      <c r="T43" s="61"/>
      <c r="U43" s="70">
        <f t="shared" si="15"/>
        <v>0</v>
      </c>
      <c r="V43" s="109">
        <f t="shared" si="16"/>
        <v>-400</v>
      </c>
      <c r="W43" s="110"/>
      <c r="X43" s="111"/>
    </row>
    <row r="44" spans="1:27" s="4" customFormat="1" ht="20.25">
      <c r="A44" s="38" t="s">
        <v>8</v>
      </c>
      <c r="B44" s="28">
        <v>20</v>
      </c>
      <c r="C44" s="29">
        <v>20</v>
      </c>
      <c r="D44" s="29">
        <v>20</v>
      </c>
      <c r="E44" s="41">
        <f t="shared" si="11"/>
        <v>10</v>
      </c>
      <c r="F44" s="28">
        <v>0</v>
      </c>
      <c r="G44" s="29"/>
      <c r="H44" s="29"/>
      <c r="I44" s="41">
        <f t="shared" si="12"/>
        <v>0</v>
      </c>
      <c r="J44" s="28">
        <v>0</v>
      </c>
      <c r="K44" s="29"/>
      <c r="L44" s="29"/>
      <c r="M44" s="41">
        <f t="shared" si="13"/>
        <v>0</v>
      </c>
      <c r="N44" s="31">
        <v>0</v>
      </c>
      <c r="O44" s="34"/>
      <c r="P44" s="33"/>
      <c r="Q44" s="41">
        <f t="shared" si="14"/>
        <v>0</v>
      </c>
      <c r="R44" s="59">
        <v>0</v>
      </c>
      <c r="S44" s="65"/>
      <c r="T44" s="61"/>
      <c r="U44" s="70">
        <f t="shared" si="15"/>
        <v>0</v>
      </c>
      <c r="V44" s="109">
        <f t="shared" si="16"/>
        <v>0</v>
      </c>
      <c r="W44" s="110"/>
      <c r="X44" s="111"/>
    </row>
    <row r="45" spans="1:27" s="4" customFormat="1" ht="20.25">
      <c r="A45" s="38" t="s">
        <v>9</v>
      </c>
      <c r="B45" s="28">
        <v>60</v>
      </c>
      <c r="C45" s="29">
        <v>30</v>
      </c>
      <c r="D45" s="29">
        <v>66</v>
      </c>
      <c r="E45" s="41">
        <f t="shared" si="11"/>
        <v>22</v>
      </c>
      <c r="F45" s="28">
        <v>70</v>
      </c>
      <c r="G45" s="29"/>
      <c r="H45" s="29"/>
      <c r="I45" s="41">
        <f t="shared" si="12"/>
        <v>0</v>
      </c>
      <c r="J45" s="28">
        <v>0</v>
      </c>
      <c r="K45" s="29"/>
      <c r="L45" s="29"/>
      <c r="M45" s="41">
        <f t="shared" si="13"/>
        <v>0</v>
      </c>
      <c r="N45" s="31">
        <v>0</v>
      </c>
      <c r="O45" s="34"/>
      <c r="P45" s="33"/>
      <c r="Q45" s="41">
        <f t="shared" si="14"/>
        <v>0</v>
      </c>
      <c r="R45" s="59">
        <v>0</v>
      </c>
      <c r="S45" s="65"/>
      <c r="T45" s="61"/>
      <c r="U45" s="70">
        <f t="shared" si="15"/>
        <v>0</v>
      </c>
      <c r="V45" s="109">
        <f t="shared" si="16"/>
        <v>-100</v>
      </c>
      <c r="W45" s="110"/>
      <c r="X45" s="111"/>
    </row>
    <row r="46" spans="1:27" s="5" customFormat="1" ht="20.25">
      <c r="A46" s="39" t="s">
        <v>10</v>
      </c>
      <c r="B46" s="18">
        <f>SUM(B36:B45)</f>
        <v>1269</v>
      </c>
      <c r="C46" s="19">
        <f>SUM(C36:C45)</f>
        <v>1213</v>
      </c>
      <c r="D46" s="19">
        <f>SUM(D36:D45)</f>
        <v>2108</v>
      </c>
      <c r="E46" s="20">
        <f t="shared" si="11"/>
        <v>17.378400659521848</v>
      </c>
      <c r="F46" s="18">
        <f>SUM(F36:F45)</f>
        <v>1594</v>
      </c>
      <c r="G46" s="19">
        <f>SUM(G36:G45)</f>
        <v>100</v>
      </c>
      <c r="H46" s="19">
        <f>SUM(H36:H45)</f>
        <v>90</v>
      </c>
      <c r="I46" s="20">
        <f t="shared" si="12"/>
        <v>9</v>
      </c>
      <c r="J46" s="18">
        <f>SUM(J36:J45)</f>
        <v>30</v>
      </c>
      <c r="K46" s="19">
        <f>SUM(K36:K45)</f>
        <v>30</v>
      </c>
      <c r="L46" s="19">
        <f>SUM(L36:L45)</f>
        <v>60</v>
      </c>
      <c r="M46" s="20">
        <f t="shared" si="13"/>
        <v>20</v>
      </c>
      <c r="N46" s="24">
        <f>SUM(N36:N45)</f>
        <v>0</v>
      </c>
      <c r="O46" s="36">
        <f>SUM(O36:O45)</f>
        <v>0</v>
      </c>
      <c r="P46" s="19">
        <f>SUM(P36:P45)</f>
        <v>0</v>
      </c>
      <c r="Q46" s="50">
        <f t="shared" si="14"/>
        <v>0</v>
      </c>
      <c r="R46" s="66">
        <f>SUM(R36:R45)</f>
        <v>0</v>
      </c>
      <c r="S46" s="67">
        <f>SUM(S36:S45)</f>
        <v>0</v>
      </c>
      <c r="T46" s="64">
        <f>SUM(T36:T45)</f>
        <v>0</v>
      </c>
      <c r="U46" s="72">
        <f t="shared" si="15"/>
        <v>0</v>
      </c>
      <c r="V46" s="117">
        <f t="shared" si="16"/>
        <v>-2366</v>
      </c>
      <c r="W46" s="118"/>
      <c r="X46" s="119"/>
    </row>
    <row r="47" spans="1:27" s="5" customFormat="1" ht="21" thickBot="1">
      <c r="A47" s="40" t="s">
        <v>7</v>
      </c>
      <c r="B47" s="21">
        <f>B35+B46</f>
        <v>2220</v>
      </c>
      <c r="C47" s="22">
        <f>C35+C46</f>
        <v>1829</v>
      </c>
      <c r="D47" s="22">
        <f>D35+D46</f>
        <v>3837</v>
      </c>
      <c r="E47" s="23">
        <f t="shared" si="11"/>
        <v>20.978676872607984</v>
      </c>
      <c r="F47" s="21">
        <f>F35+F46</f>
        <v>4334</v>
      </c>
      <c r="G47" s="22">
        <f>G35+G46</f>
        <v>302</v>
      </c>
      <c r="H47" s="22">
        <f>H35+H46</f>
        <v>361</v>
      </c>
      <c r="I47" s="23">
        <f t="shared" si="12"/>
        <v>11.95364238410596</v>
      </c>
      <c r="J47" s="21">
        <f>J35+J46</f>
        <v>1303</v>
      </c>
      <c r="K47" s="22">
        <f>K35+K46</f>
        <v>1303</v>
      </c>
      <c r="L47" s="22">
        <f>L35+L46</f>
        <v>3874</v>
      </c>
      <c r="M47" s="23">
        <f t="shared" si="13"/>
        <v>29.731389102072143</v>
      </c>
      <c r="N47" s="26">
        <f>N35+N46</f>
        <v>278</v>
      </c>
      <c r="O47" s="22">
        <f>O35+O46</f>
        <v>278</v>
      </c>
      <c r="P47" s="22">
        <f>P35+P46</f>
        <v>368</v>
      </c>
      <c r="Q47" s="48">
        <f t="shared" si="14"/>
        <v>13.237410071942445</v>
      </c>
      <c r="R47" s="68">
        <f>R35+R46</f>
        <v>1003</v>
      </c>
      <c r="S47" s="69">
        <f>S35+S46</f>
        <v>493</v>
      </c>
      <c r="T47" s="69">
        <f>T35+T46</f>
        <v>610</v>
      </c>
      <c r="U47" s="73">
        <f t="shared" si="15"/>
        <v>12.373225152129816</v>
      </c>
      <c r="V47" s="120">
        <f t="shared" si="16"/>
        <v>-7405</v>
      </c>
      <c r="W47" s="121"/>
      <c r="X47" s="122"/>
    </row>
    <row r="48" spans="1:27" s="4" customFormat="1" ht="1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s="4" customFormat="1" ht="18">
      <c r="A49" s="7"/>
      <c r="B49" s="7"/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3"/>
      <c r="Q49" s="3"/>
      <c r="R49" s="3"/>
    </row>
    <row r="50" spans="1:18" s="4" customFormat="1" ht="18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3"/>
      <c r="Q50" s="3"/>
      <c r="R50" s="3"/>
    </row>
    <row r="51" spans="1:18" s="4" customFormat="1" ht="18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3"/>
      <c r="Q51" s="3"/>
      <c r="R51" s="3"/>
    </row>
    <row r="52" spans="1:18" s="4" customFormat="1" ht="18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3"/>
      <c r="Q52" s="3"/>
      <c r="R52" s="3"/>
    </row>
    <row r="53" spans="1:18" s="4" customFormat="1" ht="18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3"/>
      <c r="Q53" s="3"/>
      <c r="R53" s="3"/>
    </row>
    <row r="54" spans="1:18" ht="18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"/>
      <c r="Q54" s="1"/>
      <c r="R54" s="1"/>
    </row>
    <row r="55" spans="1:18" ht="18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"/>
      <c r="Q55" s="1"/>
      <c r="R55" s="1"/>
    </row>
    <row r="56" spans="1:18" ht="18">
      <c r="A56" s="2"/>
      <c r="B56" s="2"/>
      <c r="C56" s="2"/>
      <c r="D56" s="2"/>
      <c r="E56" s="2"/>
      <c r="J56" s="2"/>
      <c r="K56" s="2"/>
      <c r="L56" s="2"/>
      <c r="M56" s="2"/>
      <c r="N56" s="2"/>
      <c r="O56" s="2"/>
      <c r="P56" s="1"/>
      <c r="Q56" s="1"/>
      <c r="R56" s="1"/>
    </row>
    <row r="57" spans="1:18" ht="18">
      <c r="A57" s="2"/>
      <c r="B57" s="2"/>
      <c r="C57" s="2"/>
      <c r="D57" s="2"/>
      <c r="E57" s="2"/>
      <c r="J57" s="2"/>
      <c r="K57" s="2"/>
      <c r="L57" s="2"/>
      <c r="M57" s="2"/>
      <c r="N57" s="2"/>
      <c r="O57" s="2"/>
      <c r="P57" s="1"/>
      <c r="Q57" s="1"/>
      <c r="R57" s="1"/>
    </row>
    <row r="58" spans="1:18" ht="18">
      <c r="A58" s="2"/>
      <c r="B58" s="2"/>
      <c r="C58" s="2"/>
      <c r="D58" s="2"/>
      <c r="E58" s="2"/>
      <c r="J58" s="2"/>
      <c r="K58" s="2"/>
      <c r="L58" s="2"/>
      <c r="M58" s="2"/>
      <c r="N58" s="2"/>
      <c r="O58" s="2"/>
      <c r="P58" s="1"/>
      <c r="Q58" s="1"/>
      <c r="R58" s="1"/>
    </row>
    <row r="59" spans="1:18" ht="18">
      <c r="A59" s="2"/>
      <c r="B59" s="2"/>
      <c r="C59" s="2"/>
      <c r="D59" s="2"/>
      <c r="E59" s="2"/>
      <c r="J59" s="2"/>
      <c r="K59" s="2"/>
      <c r="L59" s="2"/>
      <c r="M59" s="2"/>
      <c r="N59" s="2"/>
      <c r="O59" s="2"/>
      <c r="P59" s="1"/>
      <c r="Q59" s="1"/>
      <c r="R59" s="1"/>
    </row>
    <row r="60" spans="1:18" ht="18">
      <c r="A60" s="2"/>
      <c r="B60" s="2"/>
      <c r="C60" s="2"/>
      <c r="D60" s="2"/>
      <c r="E60" s="2"/>
      <c r="J60" s="2"/>
      <c r="K60" s="2"/>
      <c r="L60" s="2"/>
      <c r="M60" s="2"/>
      <c r="N60" s="2"/>
      <c r="O60" s="2"/>
      <c r="P60" s="1"/>
      <c r="Q60" s="1"/>
      <c r="R60" s="1"/>
    </row>
    <row r="61" spans="1:18" ht="18">
      <c r="A61" s="2"/>
      <c r="B61" s="2"/>
      <c r="C61" s="2"/>
      <c r="D61" s="2"/>
      <c r="E61" s="2"/>
      <c r="J61" s="2"/>
      <c r="K61" s="2"/>
      <c r="L61" s="2"/>
      <c r="M61" s="2"/>
      <c r="N61" s="2"/>
      <c r="O61" s="2"/>
      <c r="P61" s="1"/>
      <c r="Q61" s="1"/>
      <c r="R61" s="1"/>
    </row>
    <row r="62" spans="1:18" ht="18">
      <c r="A62" s="2"/>
      <c r="B62" s="2"/>
      <c r="C62" s="2"/>
      <c r="D62" s="2"/>
      <c r="E62" s="2"/>
      <c r="J62" s="2"/>
      <c r="K62" s="2"/>
      <c r="L62" s="2"/>
      <c r="M62" s="2"/>
      <c r="N62" s="2"/>
      <c r="O62" s="2"/>
      <c r="P62" s="1"/>
      <c r="Q62" s="1"/>
      <c r="R62" s="1"/>
    </row>
    <row r="63" spans="1:18" ht="18">
      <c r="A63" s="2"/>
      <c r="B63" s="2"/>
      <c r="C63" s="2"/>
      <c r="D63" s="2"/>
      <c r="E63" s="2"/>
      <c r="J63" s="2"/>
      <c r="K63" s="2"/>
      <c r="L63" s="2"/>
      <c r="M63" s="2"/>
      <c r="N63" s="2"/>
      <c r="O63" s="2"/>
      <c r="P63" s="1"/>
      <c r="Q63" s="1"/>
      <c r="R63" s="1"/>
    </row>
    <row r="64" spans="1:18" ht="18">
      <c r="A64" s="2"/>
      <c r="B64" s="2"/>
      <c r="C64" s="2"/>
      <c r="D64" s="2"/>
      <c r="E64" s="2"/>
      <c r="J64" s="2"/>
      <c r="K64" s="2"/>
      <c r="L64" s="2"/>
      <c r="M64" s="2"/>
      <c r="N64" s="2"/>
      <c r="O64" s="2"/>
      <c r="P64" s="1"/>
      <c r="Q64" s="1"/>
      <c r="R64" s="1"/>
    </row>
    <row r="65" spans="1:18" ht="18">
      <c r="A65" s="2"/>
      <c r="B65" s="2"/>
      <c r="C65" s="2"/>
      <c r="D65" s="2"/>
      <c r="E65" s="2"/>
      <c r="J65" s="2"/>
      <c r="K65" s="2"/>
      <c r="L65" s="2"/>
      <c r="M65" s="2"/>
      <c r="N65" s="2"/>
      <c r="O65" s="2"/>
      <c r="P65" s="1"/>
      <c r="Q65" s="1"/>
      <c r="R65" s="1"/>
    </row>
    <row r="66" spans="1:18" ht="18">
      <c r="A66" s="2"/>
      <c r="B66" s="2"/>
      <c r="C66" s="2"/>
      <c r="D66" s="2"/>
      <c r="E66" s="2"/>
      <c r="J66" s="2"/>
      <c r="K66" s="2"/>
      <c r="L66" s="2"/>
      <c r="M66" s="2"/>
      <c r="N66" s="2"/>
      <c r="O66" s="2"/>
      <c r="P66" s="1"/>
      <c r="Q66" s="1"/>
      <c r="R66" s="1"/>
    </row>
    <row r="67" spans="1:18" ht="18">
      <c r="A67" s="2"/>
      <c r="B67" s="2"/>
      <c r="C67" s="2"/>
      <c r="D67" s="2"/>
      <c r="E67" s="2"/>
      <c r="J67" s="2"/>
      <c r="K67" s="2"/>
      <c r="L67" s="2"/>
      <c r="M67" s="2"/>
      <c r="N67" s="2"/>
      <c r="O67" s="2"/>
      <c r="P67" s="1"/>
      <c r="Q67" s="1"/>
      <c r="R67" s="1"/>
    </row>
    <row r="68" spans="1:18" ht="18">
      <c r="A68" s="2"/>
      <c r="B68" s="2"/>
      <c r="C68" s="2"/>
      <c r="D68" s="2"/>
      <c r="E68" s="2"/>
      <c r="J68" s="2"/>
      <c r="K68" s="2"/>
      <c r="L68" s="2"/>
      <c r="M68" s="2"/>
      <c r="N68" s="2"/>
      <c r="O68" s="2"/>
      <c r="P68" s="1"/>
      <c r="Q68" s="1"/>
      <c r="R68" s="1"/>
    </row>
    <row r="69" spans="1:18" ht="18">
      <c r="A69" s="2"/>
      <c r="B69" s="2"/>
      <c r="C69" s="2"/>
      <c r="D69" s="2"/>
      <c r="E69" s="2"/>
      <c r="J69" s="2"/>
      <c r="K69" s="2"/>
      <c r="L69" s="2"/>
      <c r="M69" s="2"/>
      <c r="N69" s="2"/>
      <c r="O69" s="2"/>
      <c r="P69" s="1"/>
      <c r="Q69" s="1"/>
      <c r="R69" s="1"/>
    </row>
    <row r="70" spans="1:18" ht="18">
      <c r="A70" s="2"/>
      <c r="B70" s="2"/>
      <c r="C70" s="2"/>
      <c r="D70" s="2"/>
      <c r="E70" s="2"/>
      <c r="J70" s="2"/>
      <c r="K70" s="2"/>
      <c r="L70" s="2"/>
      <c r="M70" s="2"/>
      <c r="N70" s="2"/>
      <c r="O70" s="2"/>
      <c r="P70" s="1"/>
      <c r="Q70" s="1"/>
      <c r="R70" s="1"/>
    </row>
    <row r="71" spans="1:18" ht="18">
      <c r="A71" s="2"/>
      <c r="B71" s="2"/>
      <c r="C71" s="2"/>
      <c r="D71" s="2"/>
      <c r="E71" s="2"/>
      <c r="J71" s="2"/>
      <c r="K71" s="2"/>
      <c r="L71" s="2"/>
      <c r="M71" s="2"/>
      <c r="N71" s="2"/>
      <c r="O71" s="2"/>
      <c r="P71" s="1"/>
      <c r="Q71" s="1"/>
      <c r="R71" s="1"/>
    </row>
    <row r="72" spans="1:18" ht="18">
      <c r="A72" s="2"/>
      <c r="B72" s="2"/>
      <c r="C72" s="2"/>
      <c r="D72" s="2"/>
      <c r="E72" s="2"/>
      <c r="J72" s="2"/>
      <c r="K72" s="2"/>
      <c r="L72" s="2"/>
      <c r="M72" s="2"/>
      <c r="N72" s="2"/>
      <c r="O72" s="2"/>
      <c r="P72" s="1"/>
      <c r="Q72" s="1"/>
      <c r="R72" s="1"/>
    </row>
    <row r="73" spans="1:18" ht="18">
      <c r="A73" s="2"/>
      <c r="B73" s="2"/>
      <c r="C73" s="2"/>
      <c r="D73" s="2"/>
      <c r="E73" s="2"/>
      <c r="J73" s="2"/>
      <c r="K73" s="2"/>
      <c r="L73" s="2"/>
      <c r="M73" s="2"/>
      <c r="N73" s="2"/>
      <c r="O73" s="2"/>
      <c r="P73" s="1"/>
      <c r="Q73" s="1"/>
      <c r="R73" s="1"/>
    </row>
    <row r="74" spans="1:18" ht="18">
      <c r="A74" s="2"/>
      <c r="B74" s="2"/>
      <c r="C74" s="2"/>
      <c r="D74" s="2"/>
      <c r="E74" s="2"/>
      <c r="J74" s="2"/>
      <c r="K74" s="2"/>
      <c r="L74" s="2"/>
      <c r="M74" s="2"/>
      <c r="N74" s="2"/>
      <c r="O74" s="2"/>
      <c r="P74" s="1"/>
      <c r="Q74" s="1"/>
      <c r="R74" s="1"/>
    </row>
    <row r="75" spans="1:18" ht="18">
      <c r="A75" s="2"/>
      <c r="B75" s="2"/>
      <c r="C75" s="2"/>
      <c r="D75" s="2"/>
      <c r="E75" s="2"/>
      <c r="J75" s="2"/>
      <c r="K75" s="2"/>
      <c r="L75" s="2"/>
      <c r="M75" s="2"/>
      <c r="N75" s="2"/>
      <c r="O75" s="2"/>
      <c r="P75" s="1"/>
      <c r="Q75" s="1"/>
      <c r="R75" s="1"/>
    </row>
    <row r="76" spans="1:18" ht="1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1"/>
      <c r="Q76" s="1"/>
      <c r="R76" s="1"/>
    </row>
    <row r="77" spans="1:18" ht="1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1"/>
      <c r="Q77" s="1"/>
      <c r="R77" s="1"/>
    </row>
    <row r="78" spans="1:18" ht="1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1"/>
      <c r="Q78" s="1"/>
      <c r="R78" s="1"/>
    </row>
    <row r="79" spans="1:18" ht="1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"/>
      <c r="Q79" s="1"/>
      <c r="R79" s="1"/>
    </row>
    <row r="80" spans="1:18" ht="1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1"/>
      <c r="Q80" s="1"/>
      <c r="R80" s="1"/>
    </row>
    <row r="81" spans="1:18" ht="1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1"/>
      <c r="Q81" s="1"/>
      <c r="R81" s="1"/>
    </row>
    <row r="82" spans="1:18" ht="1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"/>
      <c r="Q82" s="1"/>
      <c r="R82" s="1"/>
    </row>
    <row r="83" spans="1:18" ht="1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"/>
      <c r="Q83" s="1"/>
      <c r="R83" s="1"/>
    </row>
    <row r="84" spans="1:18" ht="1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"/>
      <c r="Q84" s="1"/>
      <c r="R84" s="1"/>
    </row>
    <row r="85" spans="1:18" ht="1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"/>
      <c r="Q85" s="1"/>
      <c r="R85" s="1"/>
    </row>
    <row r="86" spans="1:18" ht="1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1"/>
      <c r="Q86" s="1"/>
      <c r="R86" s="1"/>
    </row>
    <row r="87" spans="1:18" ht="1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"/>
      <c r="Q87" s="1"/>
      <c r="R87" s="1"/>
    </row>
    <row r="88" spans="1:18" ht="1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1"/>
      <c r="Q88" s="1"/>
      <c r="R88" s="1"/>
    </row>
    <row r="89" spans="1:18" ht="1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1"/>
      <c r="Q89" s="1"/>
      <c r="R89" s="1"/>
    </row>
    <row r="90" spans="1:18" ht="1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1"/>
      <c r="Q90" s="1"/>
      <c r="R90" s="1"/>
    </row>
    <row r="91" spans="1:18" ht="1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1"/>
      <c r="Q91" s="1"/>
      <c r="R91" s="1"/>
    </row>
    <row r="92" spans="1:18" ht="1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1"/>
      <c r="Q92" s="1"/>
      <c r="R92" s="1"/>
    </row>
    <row r="93" spans="1:18" ht="1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1"/>
      <c r="Q93" s="1"/>
      <c r="R93" s="1"/>
    </row>
    <row r="94" spans="1:18" ht="1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1"/>
      <c r="Q94" s="1"/>
      <c r="R94" s="1"/>
    </row>
    <row r="95" spans="1:18" ht="1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1"/>
      <c r="Q95" s="1"/>
      <c r="R95" s="1"/>
    </row>
    <row r="96" spans="1:18" ht="1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1"/>
      <c r="Q96" s="1"/>
      <c r="R96" s="1"/>
    </row>
    <row r="97" spans="1:18" ht="1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1"/>
      <c r="Q97" s="1"/>
      <c r="R97" s="1"/>
    </row>
    <row r="98" spans="1:18" ht="1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1"/>
      <c r="Q98" s="1"/>
      <c r="R98" s="1"/>
    </row>
    <row r="99" spans="1:18" ht="1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1"/>
      <c r="Q99" s="1"/>
      <c r="R99" s="1"/>
    </row>
    <row r="100" spans="1:18" ht="1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1"/>
      <c r="Q100" s="1"/>
      <c r="R100" s="1"/>
    </row>
    <row r="101" spans="1:18" ht="1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1"/>
      <c r="Q101" s="1"/>
      <c r="R101" s="1"/>
    </row>
    <row r="102" spans="1:18" ht="1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1"/>
      <c r="Q102" s="1"/>
      <c r="R102" s="1"/>
    </row>
    <row r="103" spans="1:18" ht="1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1"/>
      <c r="Q103" s="1"/>
      <c r="R103" s="1"/>
    </row>
    <row r="104" spans="1:18" ht="1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"/>
      <c r="Q104" s="1"/>
      <c r="R104" s="1"/>
    </row>
    <row r="105" spans="1:18" ht="1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"/>
      <c r="Q105" s="1"/>
      <c r="R105" s="1"/>
    </row>
    <row r="106" spans="1:18" ht="1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1"/>
      <c r="Q106" s="1"/>
      <c r="R106" s="1"/>
    </row>
    <row r="107" spans="1:18" ht="1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1"/>
      <c r="Q107" s="1"/>
      <c r="R107" s="1"/>
    </row>
    <row r="108" spans="1:18" ht="1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1"/>
      <c r="Q108" s="1"/>
      <c r="R108" s="1"/>
    </row>
    <row r="109" spans="1:18" ht="1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1"/>
      <c r="Q109" s="1"/>
      <c r="R109" s="1"/>
    </row>
    <row r="110" spans="1:18" ht="1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1"/>
      <c r="Q110" s="1"/>
      <c r="R110" s="1"/>
    </row>
    <row r="111" spans="1:18" ht="1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1"/>
      <c r="Q111" s="1"/>
      <c r="R111" s="1"/>
    </row>
    <row r="112" spans="1:18" ht="1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1"/>
      <c r="Q112" s="1"/>
      <c r="R112" s="1"/>
    </row>
    <row r="113" spans="1:18" ht="1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1"/>
      <c r="Q113" s="1"/>
      <c r="R113" s="1"/>
    </row>
    <row r="114" spans="1:18" ht="1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1"/>
      <c r="Q114" s="1"/>
      <c r="R114" s="1"/>
    </row>
    <row r="115" spans="1:18" ht="1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1"/>
      <c r="Q115" s="1"/>
      <c r="R115" s="1"/>
    </row>
    <row r="116" spans="1:18" ht="1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1"/>
      <c r="Q116" s="1"/>
      <c r="R116" s="1"/>
    </row>
    <row r="117" spans="1:18" ht="18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8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8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8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8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8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8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8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8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8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8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8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2:18" ht="18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</sheetData>
  <mergeCells count="37">
    <mergeCell ref="Y36:AA36"/>
    <mergeCell ref="Y37:AA37"/>
    <mergeCell ref="V43:X43"/>
    <mergeCell ref="V44:X44"/>
    <mergeCell ref="V45:X45"/>
    <mergeCell ref="V35:X35"/>
    <mergeCell ref="V36:X36"/>
    <mergeCell ref="V37:X37"/>
    <mergeCell ref="V46:X46"/>
    <mergeCell ref="V47:X47"/>
    <mergeCell ref="V38:X38"/>
    <mergeCell ref="V39:X39"/>
    <mergeCell ref="V40:X40"/>
    <mergeCell ref="V41:X41"/>
    <mergeCell ref="V42:X42"/>
    <mergeCell ref="V30:X30"/>
    <mergeCell ref="V31:X31"/>
    <mergeCell ref="V32:X32"/>
    <mergeCell ref="Y32:AA32"/>
    <mergeCell ref="V34:X34"/>
    <mergeCell ref="V33:X33"/>
    <mergeCell ref="A28:A29"/>
    <mergeCell ref="A5:A6"/>
    <mergeCell ref="B5:G5"/>
    <mergeCell ref="H5:K5"/>
    <mergeCell ref="C1:W1"/>
    <mergeCell ref="C2:W2"/>
    <mergeCell ref="C3:W3"/>
    <mergeCell ref="T5:W5"/>
    <mergeCell ref="R28:U28"/>
    <mergeCell ref="L5:O5"/>
    <mergeCell ref="P5:S5"/>
    <mergeCell ref="B28:E28"/>
    <mergeCell ref="F28:I28"/>
    <mergeCell ref="J28:M28"/>
    <mergeCell ref="N28:Q28"/>
    <mergeCell ref="V28:X29"/>
  </mergeCells>
  <phoneticPr fontId="2" type="noConversion"/>
  <pageMargins left="0.21" right="0.25" top="0.27" bottom="0.23" header="0.5" footer="0.5"/>
  <pageSetup paperSize="9" scale="48" orientation="landscape" verticalDpi="300" r:id="rId1"/>
  <headerFooter alignWithMargins="0"/>
  <rowBreaks count="1" manualBreakCount="1">
    <brk id="47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ГУЭ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eremin</dc:creator>
  <cp:lastModifiedBy>Димаков</cp:lastModifiedBy>
  <cp:lastPrinted>2019-09-26T02:03:09Z</cp:lastPrinted>
  <dcterms:created xsi:type="dcterms:W3CDTF">2009-07-07T02:45:21Z</dcterms:created>
  <dcterms:modified xsi:type="dcterms:W3CDTF">2019-09-26T02:58:57Z</dcterms:modified>
</cp:coreProperties>
</file>